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66925"/>
  <mc:AlternateContent xmlns:mc="http://schemas.openxmlformats.org/markup-compatibility/2006">
    <mc:Choice Requires="x15">
      <x15ac:absPath xmlns:x15ac="http://schemas.microsoft.com/office/spreadsheetml/2010/11/ac" url="C:\Users\ZAGHOHX\OneDrive - BDO LLP\02 - Audit\2024\294 - SL EITI 2022-2023\12 6 SDT\03 - HZ to Client 220125\"/>
    </mc:Choice>
  </mc:AlternateContent>
  <xr:revisionPtr revIDLastSave="0" documentId="13_ncr:1_{22D6F6AC-5C57-4222-9D22-FC72A2DB97D5}" xr6:coauthVersionLast="47" xr6:coauthVersionMax="47" xr10:uidLastSave="{00000000-0000-0000-0000-000000000000}"/>
  <bookViews>
    <workbookView xWindow="-120" yWindow="-120" windowWidth="29040" windowHeight="15720" tabRatio="865" xr2:uid="{00000000-000D-0000-FFFF-FFFF00000000}"/>
  </bookViews>
  <sheets>
    <sheet name="Introduction" sheetId="13" r:id="rId1"/>
    <sheet name="Part 1 - About" sheetId="15" r:id="rId2"/>
    <sheet name="Part 2 - Disclosure checklist" sheetId="8" r:id="rId3"/>
    <sheet name="Part 3 - Reporting entities" sheetId="12" r:id="rId4"/>
    <sheet name="Part 4 - Government revenues" sheetId="4" r:id="rId5"/>
    <sheet name="Part 5 - Company data" sheetId="11" r:id="rId6"/>
    <sheet name="Lists" sheetId="10" state="hidden" r:id="rId7"/>
  </sheets>
  <externalReferences>
    <externalReference r:id="rId8"/>
  </externalReferences>
  <definedNames>
    <definedName name="Agency_type">Lists!$AE$2:$AE$7</definedName>
    <definedName name="Commodities_list">Lists!$P$3:$P$72</definedName>
    <definedName name="Commodity_names">Lists!$O$3:$O$72</definedName>
    <definedName name="Companies_list">'Part 3 - Reporting entities'!$B$28:$B$46</definedName>
    <definedName name="Countries_list">Lists!$A$3:$A$246</definedName>
    <definedName name="Currency_code_list">Lists!$E$3:$E$246</definedName>
    <definedName name="GFS_list">Lists!$S$3:$S$30</definedName>
    <definedName name="Government_entities_list">'Part 3 - Reporting entities'!$B$15:$B$21</definedName>
    <definedName name="Project_phases_list">Lists!$AC$3:$AC$8</definedName>
    <definedName name="Projectname">'Part 3 - Reporting entities'!$B$50:$B$72</definedName>
    <definedName name="Reporting_options_list">Lists!$K$3:$K$7</definedName>
    <definedName name="Revenue_stream_list">'Part 4 - Government revenues'!$H$22:$H$28</definedName>
    <definedName name="Sector_list">Lists!$AA$3:$AA$9</definedName>
    <definedName name="Simple_options_list">Lists!$I$3:$I$7</definedName>
    <definedName name="Total_reconciled">'Part 5 - Company data'!$J$15:$J$97</definedName>
    <definedName name="Total_revenues">'Part 4 - Government revenues'!$J$22:$J$28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4" i="11" l="1"/>
  <c r="B85" i="11"/>
  <c r="B63" i="11"/>
  <c r="B64" i="11"/>
  <c r="B65" i="11"/>
  <c r="B66" i="11"/>
  <c r="B67" i="11"/>
  <c r="B68" i="11"/>
  <c r="B69" i="11"/>
  <c r="B70" i="11"/>
  <c r="B71" i="11"/>
  <c r="B72" i="11"/>
  <c r="B73" i="11"/>
  <c r="B74" i="11"/>
  <c r="B75" i="11"/>
  <c r="B76" i="11"/>
  <c r="I38" i="12"/>
  <c r="I39" i="12"/>
  <c r="I40" i="12"/>
  <c r="I41" i="12"/>
  <c r="I42" i="12"/>
  <c r="I43" i="12"/>
  <c r="I44" i="12"/>
  <c r="I45" i="12"/>
  <c r="D155" i="8"/>
  <c r="I28" i="12"/>
  <c r="J101" i="11" l="1"/>
  <c r="B89" i="11"/>
  <c r="B90" i="11"/>
  <c r="B91" i="11"/>
  <c r="B92" i="11"/>
  <c r="B93" i="11"/>
  <c r="B94" i="11"/>
  <c r="B95" i="11"/>
  <c r="B96" i="11"/>
  <c r="D169" i="8" l="1"/>
  <c r="D168" i="8"/>
  <c r="D166" i="8"/>
  <c r="D165" i="8"/>
  <c r="D156" i="8"/>
  <c r="D124" i="8"/>
  <c r="E21" i="12" l="1"/>
  <c r="E20" i="12"/>
  <c r="E19" i="12"/>
  <c r="E18" i="12"/>
  <c r="E17" i="12"/>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77" i="11"/>
  <c r="B78" i="11"/>
  <c r="B79" i="11"/>
  <c r="B80" i="11"/>
  <c r="B81" i="11"/>
  <c r="B82" i="11"/>
  <c r="B83" i="11"/>
  <c r="B86" i="11"/>
  <c r="B87" i="11"/>
  <c r="B88" i="11"/>
  <c r="B97" i="11"/>
  <c r="I46" i="12"/>
  <c r="E15" i="12" l="1"/>
  <c r="E16" i="12"/>
  <c r="H101" i="11"/>
  <c r="J99" i="11"/>
  <c r="I32" i="4"/>
  <c r="E17" i="15"/>
  <c r="E16" i="15"/>
  <c r="E15" i="15"/>
  <c r="B24" i="4"/>
  <c r="C24" i="4"/>
  <c r="D24" i="4"/>
  <c r="E24" i="4"/>
  <c r="I29" i="12"/>
  <c r="I30" i="12"/>
  <c r="I31" i="12"/>
  <c r="I32" i="12"/>
  <c r="I33" i="12"/>
  <c r="I34" i="12"/>
  <c r="I35" i="12"/>
  <c r="I36" i="12"/>
  <c r="I37" i="12"/>
  <c r="N4" i="4"/>
  <c r="B22" i="4"/>
  <c r="C22" i="4"/>
  <c r="D22" i="4"/>
  <c r="E22" i="4"/>
  <c r="B23" i="4"/>
  <c r="C23" i="4"/>
  <c r="D23" i="4"/>
  <c r="E23" i="4"/>
  <c r="B25" i="4"/>
  <c r="C25" i="4"/>
  <c r="D25" i="4"/>
  <c r="E25" i="4"/>
  <c r="B26" i="4"/>
  <c r="C26" i="4"/>
  <c r="D26" i="4"/>
  <c r="E26" i="4"/>
  <c r="B27" i="4"/>
  <c r="C27" i="4"/>
  <c r="D27" i="4"/>
  <c r="E27" i="4"/>
  <c r="B28" i="4"/>
  <c r="C28" i="4"/>
  <c r="D28" i="4"/>
  <c r="E28" i="4"/>
  <c r="J30" i="4"/>
  <c r="F41" i="8"/>
  <c r="F42" i="8"/>
  <c r="F47" i="8"/>
  <c r="F52" i="8"/>
  <c r="B62" i="8"/>
  <c r="B64" i="8"/>
  <c r="B66" i="8"/>
  <c r="B84" i="8"/>
  <c r="B86" i="8"/>
  <c r="B88" i="8"/>
  <c r="B135" i="8"/>
  <c r="F147" i="8"/>
  <c r="F151" i="8"/>
  <c r="F198" i="8"/>
  <c r="E56" i="15"/>
  <c r="J44" i="4" l="1"/>
  <c r="J45" i="4" s="1"/>
  <c r="J32" i="4"/>
  <c r="E53" i="15"/>
  <c r="E54" i="15"/>
  <c r="E55" i="15"/>
  <c r="E52" i="15"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Government_revenues_table" description="Connection to the 'Government_revenues_table' query in the workbook." type="5" refreshedVersion="0" background="1">
    <dbPr connection="Provider=Microsoft.Mashup.OleDb.1;Data Source=$Workbook$;Location=Government_revenues_table;Extended Properties=&quot;&quot;" command="SELECT * FROM [Government_revenues_table]"/>
  </connection>
  <connection id="2" xr16:uid="{00000000-0015-0000-FFFF-FFFF01000000}" keepAlive="1" name="Query - Government_revenues_table (2)" description="Connection to the 'Government_revenues_table (2)' query in the workbook." type="5" refreshedVersion="0" background="1">
    <dbPr connection="Provider=Microsoft.Mashup.OleDb.1;Data Source=$Workbook$;Location=Government_revenues_table (2);Extended Properties=&quot;&quot;" command="SELECT * FROM [Government_revenues_table (2)]"/>
  </connection>
</connections>
</file>

<file path=xl/sharedStrings.xml><?xml version="1.0" encoding="utf-8"?>
<sst xmlns="http://schemas.openxmlformats.org/spreadsheetml/2006/main" count="3877" uniqueCount="2095">
  <si>
    <t>Completed on:</t>
  </si>
  <si>
    <t>Summary data template for EITI disclosures</t>
  </si>
  <si>
    <t>Version 2.0 as of 1 July 2019</t>
  </si>
  <si>
    <t xml:space="preserve">Filling in this summary data template with EITI Report data will make your EITI Report data accessible in a machine-readable format. (requirement 7.2.d) </t>
  </si>
  <si>
    <t>“Make the EITI Report available in an open data format (xlsx or csv) online and publicise its availability.” 
- EITI Requirement 7.1.c</t>
  </si>
  <si>
    <t>How publishing EITI Report data works:</t>
  </si>
  <si>
    <t>1. Use one excel workbook per fiscal year covered. If you are reporting on both oil &amp; gas and mining, both can fit into one workbook.</t>
  </si>
  <si>
    <t>2. Fill in the entire workbook - parts 1-5.</t>
  </si>
  <si>
    <r>
      <t xml:space="preserve">3. This Data sheet should be submitted alongside the EITI Report. Send it to the International Secretariat: </t>
    </r>
    <r>
      <rPr>
        <u/>
        <sz val="11"/>
        <color indexed="30"/>
        <rFont val="Franklin Gothic Book"/>
        <family val="2"/>
      </rPr>
      <t xml:space="preserve">data@eiti.org </t>
    </r>
  </si>
  <si>
    <r>
      <rPr>
        <sz val="11"/>
        <rFont val="Franklin Gothic Book"/>
        <family val="2"/>
      </rPr>
      <t xml:space="preserve">4. The data will be used to populate the global EITI data repository, available on the international EITI website: </t>
    </r>
    <r>
      <rPr>
        <u/>
        <sz val="11"/>
        <color indexed="30"/>
        <rFont val="Franklin Gothic Book"/>
        <family val="2"/>
      </rPr>
      <t xml:space="preserve">https://eiti.org/data. </t>
    </r>
    <r>
      <rPr>
        <sz val="11"/>
        <rFont val="Franklin Gothic Book"/>
        <family val="2"/>
      </rPr>
      <t xml:space="preserve">You will receive the file back which will be fit for publication via the channels of your choice. </t>
    </r>
  </si>
  <si>
    <r>
      <t xml:space="preserve">This template should be </t>
    </r>
    <r>
      <rPr>
        <b/>
        <u/>
        <sz val="11"/>
        <rFont val="Franklin Gothic Book"/>
        <family val="2"/>
      </rPr>
      <t xml:space="preserve">completed in full and submitted </t>
    </r>
    <r>
      <rPr>
        <b/>
        <sz val="11"/>
        <rFont val="Franklin Gothic Book"/>
        <family val="2"/>
      </rPr>
      <t>to the EITI International Secretariat for each fiscal year covered under EITI Reporting.</t>
    </r>
  </si>
  <si>
    <t>This workbook has five parts. Insert the data starting with part 1 and work your way through to part 5</t>
  </si>
  <si>
    <r>
      <rPr>
        <b/>
        <sz val="11"/>
        <rFont val="Franklin Gothic Book"/>
        <family val="2"/>
      </rPr>
      <t xml:space="preserve">Part 1 (About): </t>
    </r>
    <r>
      <rPr>
        <sz val="11"/>
        <rFont val="Franklin Gothic Book"/>
        <family val="2"/>
      </rPr>
      <t>Insert</t>
    </r>
    <r>
      <rPr>
        <b/>
        <sz val="11"/>
        <rFont val="Franklin Gothic Book"/>
        <family val="2"/>
      </rPr>
      <t xml:space="preserve"> </t>
    </r>
    <r>
      <rPr>
        <sz val="11"/>
        <rFont val="Franklin Gothic Book"/>
        <family val="2"/>
      </rPr>
      <t>country and data characteristics.</t>
    </r>
  </si>
  <si>
    <r>
      <rPr>
        <b/>
        <sz val="11"/>
        <rFont val="Franklin Gothic Book"/>
        <family val="2"/>
      </rPr>
      <t xml:space="preserve">Part 2 (Disclosure checklist): </t>
    </r>
    <r>
      <rPr>
        <sz val="11"/>
        <rFont val="Franklin Gothic Book"/>
        <family val="2"/>
      </rPr>
      <t>Fill in contextual and aggregate financial data for EITI Requirements 2, 3, 4, 5, and 6.</t>
    </r>
  </si>
  <si>
    <r>
      <rPr>
        <b/>
        <sz val="11"/>
        <rFont val="Franklin Gothic Book"/>
        <family val="2"/>
      </rPr>
      <t xml:space="preserve">Part 3 (Reporting entities): </t>
    </r>
    <r>
      <rPr>
        <sz val="11"/>
        <rFont val="Franklin Gothic Book"/>
        <family val="2"/>
      </rPr>
      <t>Enter</t>
    </r>
    <r>
      <rPr>
        <b/>
        <sz val="11"/>
        <rFont val="Franklin Gothic Book"/>
        <family val="2"/>
      </rPr>
      <t xml:space="preserve"> </t>
    </r>
    <r>
      <rPr>
        <sz val="11"/>
        <rFont val="Franklin Gothic Book"/>
        <family val="2"/>
      </rPr>
      <t xml:space="preserve">reporting entities (Government agencies, companies and projects) and related information. </t>
    </r>
  </si>
  <si>
    <r>
      <rPr>
        <b/>
        <sz val="11"/>
        <rFont val="Franklin Gothic Book"/>
        <family val="2"/>
      </rPr>
      <t xml:space="preserve">Part 4 (Government revenues): </t>
    </r>
    <r>
      <rPr>
        <sz val="11"/>
        <rFont val="Franklin Gothic Book"/>
        <family val="2"/>
      </rPr>
      <t>Enter</t>
    </r>
    <r>
      <rPr>
        <b/>
        <sz val="11"/>
        <rFont val="Franklin Gothic Book"/>
        <family val="2"/>
      </rPr>
      <t xml:space="preserve"> </t>
    </r>
    <r>
      <rPr>
        <sz val="11"/>
        <rFont val="Franklin Gothic Book"/>
        <family val="2"/>
      </rPr>
      <t>data on government revenues per revenue stream, according to GFS classification.</t>
    </r>
  </si>
  <si>
    <r>
      <rPr>
        <b/>
        <sz val="11"/>
        <rFont val="Franklin Gothic Book"/>
        <family val="2"/>
      </rPr>
      <t xml:space="preserve">Part 5 (Company data): </t>
    </r>
    <r>
      <rPr>
        <sz val="11"/>
        <rFont val="Franklin Gothic Book"/>
        <family val="2"/>
      </rPr>
      <t>Enter</t>
    </r>
    <r>
      <rPr>
        <b/>
        <sz val="11"/>
        <rFont val="Franklin Gothic Book"/>
        <family val="2"/>
      </rPr>
      <t xml:space="preserve"> </t>
    </r>
    <r>
      <rPr>
        <sz val="11"/>
        <rFont val="Franklin Gothic Book"/>
        <family val="2"/>
      </rPr>
      <t>company- and project-level data per revenue stream.</t>
    </r>
  </si>
  <si>
    <r>
      <rPr>
        <i/>
        <sz val="10.5"/>
        <rFont val="Calibri"/>
        <family val="2"/>
      </rPr>
      <t xml:space="preserve">The International Secretariat can provide advice and support on request. Please contact </t>
    </r>
    <r>
      <rPr>
        <i/>
        <u/>
        <sz val="10.5"/>
        <color indexed="30"/>
        <rFont val="Calibri"/>
        <family val="2"/>
      </rPr>
      <t>data@eiti.org</t>
    </r>
  </si>
  <si>
    <t>Cells in orange must be completed before submission</t>
  </si>
  <si>
    <t>Cells in light blue are for supplying sources and/or comments</t>
  </si>
  <si>
    <t>White cells require no action</t>
  </si>
  <si>
    <t>Cells in grey are for your information: You will receive immediate feedback on many of the data entries and some cells will fill in automatically.</t>
  </si>
  <si>
    <r>
      <rPr>
        <b/>
        <i/>
        <u/>
        <sz val="11"/>
        <color indexed="8"/>
        <rFont val="Franklin Gothic Book"/>
        <family val="2"/>
      </rPr>
      <t>Terminology:</t>
    </r>
    <r>
      <rPr>
        <b/>
        <i/>
        <sz val="11"/>
        <color indexed="8"/>
        <rFont val="Franklin Gothic Book"/>
        <family val="2"/>
      </rPr>
      <t xml:space="preserve"> Disclosure</t>
    </r>
  </si>
  <si>
    <r>
      <rPr>
        <b/>
        <i/>
        <u/>
        <sz val="11"/>
        <color indexed="8"/>
        <rFont val="Franklin Gothic Book"/>
        <family val="2"/>
      </rPr>
      <t>Terminology:</t>
    </r>
    <r>
      <rPr>
        <b/>
        <i/>
        <sz val="11"/>
        <color indexed="8"/>
        <rFont val="Franklin Gothic Book"/>
        <family val="2"/>
      </rPr>
      <t xml:space="preserve"> Simple options</t>
    </r>
  </si>
  <si>
    <r>
      <rPr>
        <i/>
        <u/>
        <sz val="11"/>
        <color indexed="8"/>
        <rFont val="Franklin Gothic Book"/>
        <family val="2"/>
      </rPr>
      <t>Yes, systematically disclosed</t>
    </r>
    <r>
      <rPr>
        <i/>
        <sz val="11"/>
        <color indexed="8"/>
        <rFont val="Franklin Gothic Book"/>
        <family val="2"/>
      </rPr>
      <t>: If data is regularly and publicly disclosed by government agencies or companies, and the data is reliable, please select Yes, systematically disclosed</t>
    </r>
  </si>
  <si>
    <r>
      <rPr>
        <i/>
        <u/>
        <sz val="11"/>
        <color indexed="8"/>
        <rFont val="Franklin Gothic Book"/>
        <family val="2"/>
      </rPr>
      <t>Yes</t>
    </r>
    <r>
      <rPr>
        <i/>
        <sz val="11"/>
        <color indexed="8"/>
        <rFont val="Franklin Gothic Book"/>
        <family val="2"/>
      </rPr>
      <t>: All the aspects of the question are answered/covered.</t>
    </r>
  </si>
  <si>
    <r>
      <rPr>
        <i/>
        <u/>
        <sz val="11"/>
        <color indexed="8"/>
        <rFont val="Franklin Gothic Book"/>
        <family val="2"/>
      </rPr>
      <t>Yes, through EITI reporting</t>
    </r>
    <r>
      <rPr>
        <i/>
        <sz val="11"/>
        <color indexed="8"/>
        <rFont val="Franklin Gothic Book"/>
        <family val="2"/>
      </rPr>
      <t>: If the EITI Report covers certain data gaps in government or corporate disclosures, please select "Yes, in EITI Report".</t>
    </r>
  </si>
  <si>
    <r>
      <t>Partially:</t>
    </r>
    <r>
      <rPr>
        <i/>
        <sz val="11"/>
        <color indexed="8"/>
        <rFont val="Franklin Gothic Book"/>
        <family val="2"/>
      </rPr>
      <t>Aspects of the question have been answered/covered.</t>
    </r>
  </si>
  <si>
    <r>
      <rPr>
        <i/>
        <u/>
        <sz val="11"/>
        <color indexed="8"/>
        <rFont val="Franklin Gothic Book"/>
        <family val="2"/>
      </rPr>
      <t>Not available</t>
    </r>
    <r>
      <rPr>
        <i/>
        <sz val="11"/>
        <color indexed="8"/>
        <rFont val="Franklin Gothic Book"/>
        <family val="2"/>
      </rPr>
      <t>: The data is applicable in the country, but no data or information is available.</t>
    </r>
  </si>
  <si>
    <r>
      <rPr>
        <i/>
        <u/>
        <sz val="11"/>
        <color indexed="8"/>
        <rFont val="Franklin Gothic Book"/>
        <family val="2"/>
      </rPr>
      <t>No</t>
    </r>
    <r>
      <rPr>
        <i/>
        <sz val="11"/>
        <color indexed="8"/>
        <rFont val="Franklin Gothic Book"/>
        <family val="2"/>
      </rPr>
      <t>: No information is covered.</t>
    </r>
  </si>
  <si>
    <r>
      <t xml:space="preserve">Not applicable: </t>
    </r>
    <r>
      <rPr>
        <i/>
        <sz val="11"/>
        <color indexed="8"/>
        <rFont val="Franklin Gothic Book"/>
        <family val="2"/>
      </rPr>
      <t xml:space="preserve">If a requirement is not relevant, please select "Not applicable". Refer to any evidence documented as part of the EITI Report, or through minutes of a multi-stakeholder meeting. </t>
    </r>
  </si>
  <si>
    <r>
      <t>Not applicable</t>
    </r>
    <r>
      <rPr>
        <i/>
        <sz val="11"/>
        <color indexed="8"/>
        <rFont val="Franklin Gothic Book"/>
        <family val="2"/>
      </rPr>
      <t>: The question is not relevant for the case, When it is required, please refer to evidence of non-applicability.</t>
    </r>
  </si>
  <si>
    <r>
      <rPr>
        <b/>
        <sz val="11"/>
        <rFont val="Franklin Gothic Book"/>
        <family val="2"/>
      </rPr>
      <t xml:space="preserve">For the latest version of Summary data templates, see </t>
    </r>
    <r>
      <rPr>
        <b/>
        <u/>
        <sz val="11"/>
        <color indexed="30"/>
        <rFont val="Franklin Gothic Book"/>
        <family val="2"/>
      </rPr>
      <t>https://eiti.org/summary-data-template</t>
    </r>
  </si>
  <si>
    <r>
      <rPr>
        <b/>
        <sz val="11"/>
        <rFont val="Franklin Gothic Book"/>
        <family val="2"/>
      </rPr>
      <t xml:space="preserve">Give us your feedback or report a conflict in the data! Write to us at  </t>
    </r>
    <r>
      <rPr>
        <b/>
        <u/>
        <sz val="11"/>
        <color indexed="30"/>
        <rFont val="Franklin Gothic Book"/>
        <family val="2"/>
      </rPr>
      <t>data@eiti.org</t>
    </r>
  </si>
  <si>
    <t>EITI International Secretariat</t>
  </si>
  <si>
    <r>
      <t xml:space="preserve">Phone: </t>
    </r>
    <r>
      <rPr>
        <b/>
        <sz val="11"/>
        <color indexed="30"/>
        <rFont val="Franklin Gothic Book"/>
        <family val="2"/>
      </rPr>
      <t>+47 222 00 800</t>
    </r>
    <r>
      <rPr>
        <b/>
        <sz val="11"/>
        <color indexed="8"/>
        <rFont val="Franklin Gothic Book"/>
        <family val="2"/>
      </rPr>
      <t xml:space="preserve">   </t>
    </r>
    <r>
      <rPr>
        <b/>
        <sz val="11"/>
        <color indexed="8"/>
        <rFont val="Wingdings"/>
        <charset val="2"/>
      </rPr>
      <t></t>
    </r>
    <r>
      <rPr>
        <b/>
        <sz val="11"/>
        <color indexed="8"/>
        <rFont val="Franklin Gothic Book"/>
        <family val="2"/>
      </rPr>
      <t xml:space="preserve">   E-mail: </t>
    </r>
    <r>
      <rPr>
        <b/>
        <u/>
        <sz val="11"/>
        <color indexed="30"/>
        <rFont val="Franklin Gothic Book"/>
        <family val="2"/>
      </rPr>
      <t>secretariat@eiti.org</t>
    </r>
    <r>
      <rPr>
        <b/>
        <sz val="11"/>
        <color indexed="8"/>
        <rFont val="Franklin Gothic Book"/>
        <family val="2"/>
      </rPr>
      <t xml:space="preserve">   </t>
    </r>
    <r>
      <rPr>
        <b/>
        <sz val="11"/>
        <color indexed="8"/>
        <rFont val="Wingdings"/>
        <charset val="2"/>
      </rPr>
      <t></t>
    </r>
    <r>
      <rPr>
        <b/>
        <sz val="11"/>
        <color indexed="8"/>
        <rFont val="Franklin Gothic Book"/>
        <family val="2"/>
      </rPr>
      <t xml:space="preserve">   Twitter: </t>
    </r>
    <r>
      <rPr>
        <b/>
        <sz val="11"/>
        <color indexed="30"/>
        <rFont val="Franklin Gothic Book"/>
        <family val="2"/>
      </rPr>
      <t>@EITIorg</t>
    </r>
    <r>
      <rPr>
        <b/>
        <sz val="11"/>
        <color indexed="8"/>
        <rFont val="Franklin Gothic Book"/>
        <family val="2"/>
      </rPr>
      <t xml:space="preserve">  </t>
    </r>
    <r>
      <rPr>
        <b/>
        <sz val="11"/>
        <color indexed="8"/>
        <rFont val="Wingdings"/>
        <charset val="2"/>
      </rPr>
      <t xml:space="preserve"> </t>
    </r>
    <r>
      <rPr>
        <b/>
        <sz val="11"/>
        <color indexed="8"/>
        <rFont val="Franklin Gothic Book"/>
        <family val="2"/>
      </rPr>
      <t xml:space="preserve">   </t>
    </r>
    <r>
      <rPr>
        <b/>
        <u/>
        <sz val="11"/>
        <color indexed="30"/>
        <rFont val="Franklin Gothic Book"/>
        <family val="2"/>
      </rPr>
      <t>www.eiti.org</t>
    </r>
  </si>
  <si>
    <t>Country or area</t>
  </si>
  <si>
    <r>
      <t xml:space="preserve">Address: </t>
    </r>
    <r>
      <rPr>
        <b/>
        <sz val="11"/>
        <color indexed="30"/>
        <rFont val="Franklin Gothic Book"/>
        <family val="2"/>
      </rPr>
      <t>Rådhusgata 26, 0151 Oslo, Norway</t>
    </r>
    <r>
      <rPr>
        <b/>
        <sz val="11"/>
        <color indexed="8"/>
        <rFont val="Franklin Gothic Book"/>
        <family val="2"/>
      </rPr>
      <t xml:space="preserve">   </t>
    </r>
    <r>
      <rPr>
        <b/>
        <sz val="11"/>
        <color indexed="8"/>
        <rFont val="Wingdings"/>
        <charset val="2"/>
      </rPr>
      <t></t>
    </r>
    <r>
      <rPr>
        <b/>
        <sz val="11"/>
        <color indexed="8"/>
        <rFont val="Franklin Gothic Book"/>
        <family val="2"/>
      </rPr>
      <t xml:space="preserve">   P.O. Box: </t>
    </r>
    <r>
      <rPr>
        <b/>
        <sz val="11"/>
        <color indexed="30"/>
        <rFont val="Franklin Gothic Book"/>
        <family val="2"/>
      </rPr>
      <t>Postboks 340 Sentrum, 0101 Oslo, Norway</t>
    </r>
  </si>
  <si>
    <r>
      <rPr>
        <b/>
        <sz val="11"/>
        <color indexed="8"/>
        <rFont val="Franklin Gothic Book"/>
        <family val="2"/>
      </rPr>
      <t xml:space="preserve">Part 1 (About) </t>
    </r>
    <r>
      <rPr>
        <sz val="11"/>
        <color indexed="8"/>
        <rFont val="Franklin Gothic Book"/>
        <family val="2"/>
      </rPr>
      <t>covers country and data characteristics.</t>
    </r>
  </si>
  <si>
    <t>How to complete this sheet:</t>
  </si>
  <si>
    <r>
      <t xml:space="preserve">1. Starting from the top, </t>
    </r>
    <r>
      <rPr>
        <b/>
        <i/>
        <sz val="11"/>
        <rFont val="Franklin Gothic Book"/>
        <family val="2"/>
      </rPr>
      <t xml:space="preserve">select your responses in the grey column. </t>
    </r>
    <r>
      <rPr>
        <i/>
        <sz val="11"/>
        <rFont val="Franklin Gothic Book"/>
        <family val="2"/>
      </rPr>
      <t xml:space="preserve">Guidance is provided in yellow boxes once the cell is selected. </t>
    </r>
  </si>
  <si>
    <t xml:space="preserve">2. Once certain questions are answered, further guidance and questions may appear. Please respond to each of these, until completed. </t>
  </si>
  <si>
    <r>
      <t xml:space="preserve">3. Include any additional information or comments as needed in the </t>
    </r>
    <r>
      <rPr>
        <b/>
        <i/>
        <sz val="11"/>
        <color indexed="8"/>
        <rFont val="Franklin Gothic Book"/>
        <family val="2"/>
      </rPr>
      <t xml:space="preserve">Source/Comments" </t>
    </r>
    <r>
      <rPr>
        <i/>
        <sz val="11"/>
        <color indexed="8"/>
        <rFont val="Franklin Gothic Book"/>
        <family val="2"/>
      </rPr>
      <t>column.</t>
    </r>
  </si>
  <si>
    <r>
      <rPr>
        <i/>
        <sz val="11"/>
        <rFont val="Franklin Gothic Book"/>
        <family val="2"/>
      </rPr>
      <t>If you have any questions, please contact</t>
    </r>
    <r>
      <rPr>
        <u/>
        <sz val="11"/>
        <color indexed="30"/>
        <rFont val="Franklin Gothic Book"/>
        <family val="2"/>
      </rPr>
      <t xml:space="preserve"> </t>
    </r>
    <r>
      <rPr>
        <b/>
        <u/>
        <sz val="11"/>
        <color indexed="30"/>
        <rFont val="Franklin Gothic Book"/>
        <family val="2"/>
      </rPr>
      <t>data@eiti.org</t>
    </r>
  </si>
  <si>
    <t>Cells in orange must be completed</t>
  </si>
  <si>
    <t>Cells in light blue are for voluntary input</t>
  </si>
  <si>
    <t xml:space="preserve">Part 1 - About </t>
  </si>
  <si>
    <t>Description</t>
  </si>
  <si>
    <t>Enter data in this column</t>
  </si>
  <si>
    <t>Source / Comments</t>
  </si>
  <si>
    <t>Country or area name</t>
  </si>
  <si>
    <t>Sierra Leone</t>
  </si>
  <si>
    <t>ISO Alpha-3 Code</t>
  </si>
  <si>
    <t>National currency name</t>
  </si>
  <si>
    <t>National currency ISO-4217</t>
  </si>
  <si>
    <t>Fiscal year covered by this data file</t>
  </si>
  <si>
    <t>Start Date</t>
  </si>
  <si>
    <t>End Date</t>
  </si>
  <si>
    <t>Data source</t>
  </si>
  <si>
    <t>Has an EITI Report been prepared by an Independent Administrator?</t>
  </si>
  <si>
    <t>Yes</t>
  </si>
  <si>
    <t>What is the name of the company?</t>
  </si>
  <si>
    <t>BDO LLP UK</t>
  </si>
  <si>
    <t>Date that the EITI Report was made public</t>
  </si>
  <si>
    <t>URL, EITI Report</t>
  </si>
  <si>
    <t>http://sleiti.gov.sl</t>
  </si>
  <si>
    <t>Does the government systematically disclose EITI data at a single location?</t>
  </si>
  <si>
    <t>No</t>
  </si>
  <si>
    <t>Publication date of the EITI data</t>
  </si>
  <si>
    <t>N/A</t>
  </si>
  <si>
    <t>Website link (URL) to EITI data</t>
  </si>
  <si>
    <t>Are there other files of relevance?</t>
  </si>
  <si>
    <t>Date that other file was made public</t>
  </si>
  <si>
    <t>URL</t>
  </si>
  <si>
    <r>
      <t>EITI Requirement 7.2</t>
    </r>
    <r>
      <rPr>
        <b/>
        <sz val="11"/>
        <rFont val="Franklin Gothic Book"/>
        <family val="2"/>
      </rPr>
      <t>: Data accessibility and open data</t>
    </r>
  </si>
  <si>
    <t>Does the government have an open data policy?</t>
  </si>
  <si>
    <t>Data coverage / scope</t>
  </si>
  <si>
    <t>Open data portal / files</t>
  </si>
  <si>
    <t>https://sierraleone.revenuedev.org/dashboard</t>
  </si>
  <si>
    <t>Sector coverage</t>
  </si>
  <si>
    <t>Oil</t>
  </si>
  <si>
    <t>Gas</t>
  </si>
  <si>
    <t>Mining (incl. Quarrying)</t>
  </si>
  <si>
    <t>Other, non-upstream sectors</t>
  </si>
  <si>
    <t>If yes, please specify name (insert new rows if multiple)</t>
  </si>
  <si>
    <t>Number of reporting government entities (incl SOEs if recipient)</t>
  </si>
  <si>
    <t>Number of reporting companies (incl SOEs if payer)</t>
  </si>
  <si>
    <r>
      <rPr>
        <i/>
        <sz val="11"/>
        <rFont val="Franklin Gothic Book"/>
        <family val="2"/>
      </rPr>
      <t>Reporting currency (</t>
    </r>
    <r>
      <rPr>
        <i/>
        <sz val="11"/>
        <color indexed="30"/>
        <rFont val="Franklin Gothic Book"/>
        <family val="2"/>
      </rPr>
      <t>ISO-4217 currency codes</t>
    </r>
    <r>
      <rPr>
        <i/>
        <sz val="11"/>
        <rFont val="Franklin Gothic Book"/>
        <family val="2"/>
      </rPr>
      <t>)</t>
    </r>
  </si>
  <si>
    <t>SLL</t>
  </si>
  <si>
    <t xml:space="preserve">Exchange rate used: 1 USD = </t>
  </si>
  <si>
    <t>Exchange rate source (URL,…)</t>
  </si>
  <si>
    <t>https://mof.gov.sl/wp-content/uploads/2024/03/Annual-Public-Accounts-2023-MARCH-25TH-FINAL.pdf</t>
  </si>
  <si>
    <r>
      <t>EITI Requirement 4.7</t>
    </r>
    <r>
      <rPr>
        <b/>
        <sz val="11"/>
        <rFont val="Franklin Gothic Book"/>
        <family val="2"/>
      </rPr>
      <t>: Disaggregation</t>
    </r>
  </si>
  <si>
    <t>… by revenue stream</t>
  </si>
  <si>
    <t>… by government agency</t>
  </si>
  <si>
    <t>… by company</t>
  </si>
  <si>
    <t>… by project</t>
  </si>
  <si>
    <t>Data overview / requirement</t>
  </si>
  <si>
    <t>Systematically disclosed</t>
  </si>
  <si>
    <t>Calculated using the Disclosure checklist</t>
  </si>
  <si>
    <t>Through EITI Reporting</t>
  </si>
  <si>
    <t>Contact details: data submission</t>
  </si>
  <si>
    <t>Not applicable</t>
  </si>
  <si>
    <t>Not available</t>
  </si>
  <si>
    <t>Name and contact information of the person submitting this file</t>
  </si>
  <si>
    <t>Name</t>
  </si>
  <si>
    <t>Sahr D. Karku / Hédi Zaghouani</t>
  </si>
  <si>
    <t>Organisation</t>
  </si>
  <si>
    <t>SLEITI / BDO LLP UK</t>
  </si>
  <si>
    <t>Email address</t>
  </si>
  <si>
    <t>sudaukay@yahoo.com  / Hedi.Zaghouani@bdo.co.uk</t>
  </si>
  <si>
    <t xml:space="preserve"> </t>
  </si>
  <si>
    <r>
      <rPr>
        <b/>
        <sz val="11"/>
        <color indexed="8"/>
        <rFont val="Franklin Gothic Book"/>
        <family val="2"/>
      </rPr>
      <t xml:space="preserve">Part 2 (Disclosure checklist) </t>
    </r>
    <r>
      <rPr>
        <sz val="11"/>
        <color indexed="8"/>
        <rFont val="Franklin Gothic Book"/>
        <family val="2"/>
      </rPr>
      <t>covers contextual and aggregate financial data for EITI Requirements 2, 3, 4, 5, and 6.</t>
    </r>
  </si>
  <si>
    <t>For each row, please complete the following steps</t>
  </si>
  <si>
    <r>
      <t>1.Starting from the top, begin by responding to questions in the first column (</t>
    </r>
    <r>
      <rPr>
        <b/>
        <i/>
        <sz val="11"/>
        <color indexed="8"/>
        <rFont val="Franklin Gothic Book"/>
        <family val="2"/>
      </rPr>
      <t>Inclusion</t>
    </r>
    <r>
      <rPr>
        <i/>
        <sz val="11"/>
        <color indexed="8"/>
        <rFont val="Franklin Gothic Book"/>
        <family val="2"/>
      </rPr>
      <t>). Guidance will be provided in yellow boxes once the cell is highlighted. Click the cells of each EITI Requirement for the precise language of the EITI Standard.</t>
    </r>
  </si>
  <si>
    <t>2.More guidance will appear as you fill the cells. Please fill out as directed, completing every column for each row before beginning the next.</t>
  </si>
  <si>
    <r>
      <t xml:space="preserve">For example, when choosing "Yes, in the EITI Report" "please include the section in the EITI Report" appears in the </t>
    </r>
    <r>
      <rPr>
        <b/>
        <i/>
        <sz val="11"/>
        <color indexed="8"/>
        <rFont val="Franklin Gothic Book"/>
        <family val="2"/>
      </rPr>
      <t>Source / units</t>
    </r>
    <r>
      <rPr>
        <i/>
        <sz val="11"/>
        <color indexed="8"/>
        <rFont val="Franklin Gothic Book"/>
        <family val="2"/>
      </rPr>
      <t xml:space="preserve"> box.</t>
    </r>
  </si>
  <si>
    <r>
      <t xml:space="preserve">3. Include any additional information or comments as needed in the </t>
    </r>
    <r>
      <rPr>
        <b/>
        <i/>
        <sz val="11"/>
        <color indexed="8"/>
        <rFont val="Franklin Gothic Book"/>
        <family val="2"/>
      </rPr>
      <t xml:space="preserve">Comments / Notes" </t>
    </r>
    <r>
      <rPr>
        <i/>
        <sz val="11"/>
        <color indexed="8"/>
        <rFont val="Franklin Gothic Book"/>
        <family val="2"/>
      </rPr>
      <t>column.</t>
    </r>
  </si>
  <si>
    <r>
      <rPr>
        <i/>
        <sz val="11"/>
        <rFont val="Franklin Gothic Book"/>
        <family val="2"/>
      </rPr>
      <t>If you have any questions, please contact</t>
    </r>
    <r>
      <rPr>
        <i/>
        <u/>
        <sz val="11"/>
        <color indexed="30"/>
        <rFont val="Franklin Gothic Book"/>
        <family val="2"/>
      </rPr>
      <t xml:space="preserve"> </t>
    </r>
    <r>
      <rPr>
        <b/>
        <u/>
        <sz val="11"/>
        <color indexed="30"/>
        <rFont val="Franklin Gothic Book"/>
        <family val="2"/>
      </rPr>
      <t>data@eiti.org</t>
    </r>
  </si>
  <si>
    <t>Part 2 - Disclosure checklist</t>
  </si>
  <si>
    <r>
      <t xml:space="preserve">Please fill in answers to </t>
    </r>
    <r>
      <rPr>
        <i/>
        <u/>
        <sz val="11"/>
        <color indexed="8"/>
        <rFont val="Franklin Gothic Book"/>
        <family val="2"/>
      </rPr>
      <t>all the questions posed below</t>
    </r>
    <r>
      <rPr>
        <i/>
        <sz val="11"/>
        <color indexed="8"/>
        <rFont val="Franklin Gothic Book"/>
        <family val="2"/>
      </rPr>
      <t xml:space="preserve">. </t>
    </r>
  </si>
  <si>
    <t>Requirement</t>
  </si>
  <si>
    <t>Inclusion</t>
  </si>
  <si>
    <t>Source / units</t>
  </si>
  <si>
    <t>Comments / Notes</t>
  </si>
  <si>
    <r>
      <t>EITI Requirement 2.1</t>
    </r>
    <r>
      <rPr>
        <b/>
        <sz val="11"/>
        <rFont val="Franklin Gothic Book"/>
        <family val="2"/>
      </rPr>
      <t>: Legal framework and fiscal regime</t>
    </r>
  </si>
  <si>
    <t>Does the government publish information about</t>
  </si>
  <si>
    <t>Laws and regulations?</t>
  </si>
  <si>
    <t>Yes, systematically disclosed</t>
  </si>
  <si>
    <t>https://sierralii.gov.sl/gazettes/</t>
  </si>
  <si>
    <t>Overview of government agencies' roles?</t>
  </si>
  <si>
    <t>Yes, through EITI reporting</t>
  </si>
  <si>
    <t>Section 4.1.d and Section 4.2.d of EITI report 2022-2023</t>
  </si>
  <si>
    <t>Mineral and petroleum rights' regime?</t>
  </si>
  <si>
    <t>http://www.sierra-leone.org/Laws/2011-07.pdf;
http://www.sierra-leone.org/Laws/2014-02.pdf; https://sierralii.gov.sl/akn/sl/act/2023/16/eng@2023-05-12</t>
  </si>
  <si>
    <t>Fiscal regime?</t>
  </si>
  <si>
    <t>Section 4.1.e and Section 4.2.d of EITI report 2022-2023</t>
  </si>
  <si>
    <r>
      <t>EITI Requirement 2.2</t>
    </r>
    <r>
      <rPr>
        <b/>
        <sz val="11"/>
        <rFont val="Franklin Gothic Book"/>
        <family val="2"/>
      </rPr>
      <t>: Contract and license allocations</t>
    </r>
  </si>
  <si>
    <t>the award process(es)?</t>
  </si>
  <si>
    <t>Section 4.1.k and Section 4.2.g of EITI report 2022-2023</t>
  </si>
  <si>
    <t>and the technical and financial criteria used?</t>
  </si>
  <si>
    <t>the transfer process(es)?</t>
  </si>
  <si>
    <t>bidding rounds/process(es)?</t>
  </si>
  <si>
    <t>https://pd.gov.sl/?page_id=27</t>
  </si>
  <si>
    <t>No. of license awards and transfers for the covered year</t>
  </si>
  <si>
    <t>Page 58 of EITI report 2022-2023</t>
  </si>
  <si>
    <r>
      <t xml:space="preserve">EITI Requirement 2.3: </t>
    </r>
    <r>
      <rPr>
        <b/>
        <sz val="11"/>
        <rFont val="Franklin Gothic Book"/>
        <family val="2"/>
      </rPr>
      <t>Register of licenses</t>
    </r>
  </si>
  <si>
    <t>License register for mining sector</t>
  </si>
  <si>
    <t>A log in detail has to be created to gain access to this site</t>
  </si>
  <si>
    <t>License register for petroleum sector</t>
  </si>
  <si>
    <t>Section 4.2.h of EITI report 2022-2023</t>
  </si>
  <si>
    <r>
      <t>EITI Requirement 2.4</t>
    </r>
    <r>
      <rPr>
        <b/>
        <sz val="11"/>
        <rFont val="Franklin Gothic Book"/>
        <family val="2"/>
      </rPr>
      <t>: Contract disclosure</t>
    </r>
  </si>
  <si>
    <t>Government policy on contract disclosure</t>
  </si>
  <si>
    <t>Section 4.1.j of EITI report 2022-2023</t>
  </si>
  <si>
    <t>There is currently no law on contract disclosure</t>
  </si>
  <si>
    <t>Are contracts or full license texts disclosed?</t>
  </si>
  <si>
    <t>https://www.resourcecontracts.org/countries/sl?lang=en; http://www.nma.gov.sl/mining-agreements/</t>
  </si>
  <si>
    <t>Contract register for mining sector</t>
  </si>
  <si>
    <t>Contract register for petroleum sector</t>
  </si>
  <si>
    <t>Contract register for other sector(s) - add rows if several</t>
  </si>
  <si>
    <r>
      <t>EITI Requirement 2.5</t>
    </r>
    <r>
      <rPr>
        <b/>
        <sz val="11"/>
        <rFont val="Franklin Gothic Book"/>
        <family val="2"/>
      </rPr>
      <t>: Beneficial ownership</t>
    </r>
  </si>
  <si>
    <t>Government policy on beneficial ownership</t>
  </si>
  <si>
    <t>Section 4.3 of EITI report 2022-2023</t>
  </si>
  <si>
    <t xml:space="preserve">Currently, there is no law on BO. However, it is included in the revised Mines &amp; Mineral Act. </t>
  </si>
  <si>
    <t>Is beneficial ownership data disclosed?</t>
  </si>
  <si>
    <t>Annex 9 of EITI report 2022-2023</t>
  </si>
  <si>
    <t>Beneficial ownership registry</t>
  </si>
  <si>
    <r>
      <t>EITI Requirement 2.6</t>
    </r>
    <r>
      <rPr>
        <b/>
        <sz val="11"/>
        <rFont val="Franklin Gothic Book"/>
        <family val="2"/>
      </rPr>
      <t>: State participation</t>
    </r>
  </si>
  <si>
    <t>Does the government report how it participates in the extractive sector?</t>
  </si>
  <si>
    <t>Section 4.1.l and Section 4.2.j  of EITI report 2022-2023</t>
  </si>
  <si>
    <t>References to state-owned enterprises portals or company website(s), for example as stated in the Report (Add rows if several SOEs)</t>
  </si>
  <si>
    <t>References to state-owned enterprises or company Audited Financial Statement (Add rows if several SOEs)</t>
  </si>
  <si>
    <r>
      <t>EITI Requirement 3.1</t>
    </r>
    <r>
      <rPr>
        <b/>
        <sz val="11"/>
        <rFont val="Franklin Gothic Book"/>
        <family val="2"/>
      </rPr>
      <t>: Exploration</t>
    </r>
  </si>
  <si>
    <t>Overview of the extractive industries, including any significant exploration activities</t>
  </si>
  <si>
    <t>Section 4.1.b and Section 4.2.a of EITI report 2022-2023</t>
  </si>
  <si>
    <r>
      <t>EITI Requirement 3.2</t>
    </r>
    <r>
      <rPr>
        <b/>
        <sz val="11"/>
        <rFont val="Franklin Gothic Book"/>
        <family val="2"/>
      </rPr>
      <t>: Production by commodity</t>
    </r>
  </si>
  <si>
    <t>(Harmonised System Codes)</t>
  </si>
  <si>
    <t>Disclosure of production volumes</t>
  </si>
  <si>
    <t>Section 4.1.v of EITI report 2022-2023</t>
  </si>
  <si>
    <t>Disclosure of production values</t>
  </si>
  <si>
    <t>Diamonds (7102), volume</t>
  </si>
  <si>
    <t>carats</t>
  </si>
  <si>
    <t>USD</t>
  </si>
  <si>
    <t>&lt;method of value calculation, if available&gt;</t>
  </si>
  <si>
    <t>Iron (2601), volume</t>
  </si>
  <si>
    <t>Tonnes</t>
  </si>
  <si>
    <t>Gold (7108), volume</t>
  </si>
  <si>
    <t>Grams</t>
  </si>
  <si>
    <t xml:space="preserve">Please note that, other Minerals such as Bauxite, Rutile, ilmenite and Zircon couldn’t be found in the checklist </t>
  </si>
  <si>
    <t>Heavy Minerals Concentrate, volume</t>
  </si>
  <si>
    <t>WMT</t>
  </si>
  <si>
    <t>Heavy Minerals Concentrate, value</t>
  </si>
  <si>
    <t>Bauxite, volume</t>
  </si>
  <si>
    <t>Bauxite, value</t>
  </si>
  <si>
    <t>Rutile, volume</t>
  </si>
  <si>
    <t>Rutile, value</t>
  </si>
  <si>
    <t>Garnet, volume</t>
  </si>
  <si>
    <t>Garnet, value</t>
  </si>
  <si>
    <t>Ilmenite, volume</t>
  </si>
  <si>
    <t>Ilmenite, value</t>
  </si>
  <si>
    <t>Zircon, volume</t>
  </si>
  <si>
    <t>Zircon, value</t>
  </si>
  <si>
    <r>
      <t>EITI Requirement 3.3</t>
    </r>
    <r>
      <rPr>
        <b/>
        <sz val="11"/>
        <rFont val="Franklin Gothic Book"/>
        <family val="2"/>
      </rPr>
      <t>: Exports</t>
    </r>
  </si>
  <si>
    <t>Disclosure of export volumes</t>
  </si>
  <si>
    <t>Disclosure of export values</t>
  </si>
  <si>
    <r>
      <t>EITI Requirement 4.1</t>
    </r>
    <r>
      <rPr>
        <b/>
        <sz val="11"/>
        <rFont val="Franklin Gothic Book"/>
        <family val="2"/>
      </rPr>
      <t>: Comprehensiveness</t>
    </r>
  </si>
  <si>
    <t>Does the government fully disclose extractive sector revenues by revenue stream?</t>
  </si>
  <si>
    <t>Section 1.3.d of EITI report 2022-2023</t>
  </si>
  <si>
    <t>Are MSG decisions on materiality thresholds publicly available?</t>
  </si>
  <si>
    <t>Title 3 of EITI report 2022-2023 (SCOPE OF THE SLEITI REPORT)</t>
  </si>
  <si>
    <t>Reconciliation coverage</t>
  </si>
  <si>
    <t>The EITI report 2022-2023 was prepared using flexible reporting approach (without reconciliation) based on information disclosed by government agencies and
companies.</t>
  </si>
  <si>
    <r>
      <t>EITI Requirement 4.2</t>
    </r>
    <r>
      <rPr>
        <b/>
        <sz val="11"/>
        <rFont val="Franklin Gothic Book"/>
        <family val="2"/>
      </rPr>
      <t>: In-kind revenues</t>
    </r>
  </si>
  <si>
    <t>Does the government disclose data on in-kind revenues and sales of state share of production?</t>
  </si>
  <si>
    <t>Section 4.1.m of EITI report 2022-2023</t>
  </si>
  <si>
    <t>If yes, what was the volume received?</t>
  </si>
  <si>
    <t>If yes, what was sold?</t>
  </si>
  <si>
    <t>If yes, what was the total revenue transferred to the state from the proceeds of oil, gas and minerals sold?</t>
  </si>
  <si>
    <r>
      <t>EITI Requirement 4.3</t>
    </r>
    <r>
      <rPr>
        <b/>
        <sz val="11"/>
        <rFont val="Franklin Gothic Book"/>
        <family val="2"/>
      </rPr>
      <t>: Barter agreements</t>
    </r>
  </si>
  <si>
    <t>Does the government disclose information on barter and infrastructure agreements?</t>
  </si>
  <si>
    <t>Annex 6 of EITI report 2022-2023</t>
  </si>
  <si>
    <t>If yes, what was the total revenues received from barter and infrastructure agreements?</t>
  </si>
  <si>
    <r>
      <t>EITI Requirement 4.4</t>
    </r>
    <r>
      <rPr>
        <b/>
        <sz val="11"/>
        <rFont val="Franklin Gothic Book"/>
        <family val="2"/>
      </rPr>
      <t>: Transportation revenues</t>
    </r>
  </si>
  <si>
    <t>Does the government disclose information on transportation revenues?</t>
  </si>
  <si>
    <t>Section 4.1.o and Section 4.2.n of EITI report 2022-2023</t>
  </si>
  <si>
    <t>If yes, what was the total revenues received from transportation of commodities?</t>
  </si>
  <si>
    <r>
      <t>EITI Requirement 4.5</t>
    </r>
    <r>
      <rPr>
        <b/>
        <sz val="11"/>
        <rFont val="Franklin Gothic Book"/>
        <family val="2"/>
      </rPr>
      <t>: SOE transactions</t>
    </r>
  </si>
  <si>
    <t>Does the government disclose information on SOE transactions?</t>
  </si>
  <si>
    <t>Section 4.1.l and Section 4.2.j of EITI report 2022-2023</t>
  </si>
  <si>
    <t>If yes, what was the total revenues received by SOEs?</t>
  </si>
  <si>
    <r>
      <t>EITI Requirement 4.6</t>
    </r>
    <r>
      <rPr>
        <b/>
        <sz val="11"/>
        <rFont val="Franklin Gothic Book"/>
        <family val="2"/>
      </rPr>
      <t>: Direct subnational payments</t>
    </r>
  </si>
  <si>
    <t>Section 5.4 of EITI report 2022-2023</t>
  </si>
  <si>
    <t>If yes, what was the total sub-national revenues received?</t>
  </si>
  <si>
    <r>
      <t>EITI Requirement 4.8</t>
    </r>
    <r>
      <rPr>
        <b/>
        <sz val="11"/>
        <rFont val="Franklin Gothic Book"/>
        <family val="2"/>
      </rPr>
      <t>: Data timeliness</t>
    </r>
  </si>
  <si>
    <t>Data timeliness (no. of years from fiscal year end to publication)</t>
  </si>
  <si>
    <r>
      <t>EITI Requirement 4.9</t>
    </r>
    <r>
      <rPr>
        <b/>
        <sz val="11"/>
        <rFont val="Franklin Gothic Book"/>
        <family val="2"/>
      </rPr>
      <t>: Data quality</t>
    </r>
  </si>
  <si>
    <t>Does government routinely disclose financial data from requirement 4.1 (full disclosure of revenue streams for both government and companies) of the the EITI Standard?</t>
  </si>
  <si>
    <t>Section 5.3 of EITI report 2022-2023</t>
  </si>
  <si>
    <t>Is the data subject to credible, independent audits, applying international standards?</t>
  </si>
  <si>
    <t>Section 1.3.i of EITI report 2022-2023</t>
  </si>
  <si>
    <t>Are government agencies subject to credible, independent audits?</t>
  </si>
  <si>
    <t>Section 4.4.c of EITI report 2022-2023</t>
  </si>
  <si>
    <t>Government audits database</t>
  </si>
  <si>
    <t>https://www.auditservice.gov.sl/annual-reports/</t>
  </si>
  <si>
    <t>Are companies subject to credible, independent audits?</t>
  </si>
  <si>
    <t>During EITI reporting cycles, SLEITI reporting templates issued to MDAs are verified by the supreme audit institution of Sierra Leone for government entities and company templates by Independepent auditing firms.</t>
  </si>
  <si>
    <t>Company audits database</t>
  </si>
  <si>
    <r>
      <t>EITI Requirement 5.1</t>
    </r>
    <r>
      <rPr>
        <b/>
        <sz val="11"/>
        <rFont val="Franklin Gothic Book"/>
        <family val="2"/>
      </rPr>
      <t>: Distribution of extractive industry revenues</t>
    </r>
  </si>
  <si>
    <t>Does the government clarify whether all extractive sector revenues are recorded in the national budget (i.e. enter the government's consolidated / single-treasury account)?</t>
  </si>
  <si>
    <t>Section 4.4 of EITI report 2022-2023
Government Budget and Statement of Economic and Financial Policies for 2022 – Ministry of Finance (mof.gov.sl)</t>
  </si>
  <si>
    <t>Does the government disclose what value of revenues are not recorded in the budget?</t>
  </si>
  <si>
    <r>
      <t>EITI Requirement 5.2</t>
    </r>
    <r>
      <rPr>
        <b/>
        <sz val="11"/>
        <rFont val="Franklin Gothic Book"/>
        <family val="2"/>
      </rPr>
      <t>: Subnational transfers</t>
    </r>
  </si>
  <si>
    <t>Does the government disclose information on Subnational transfers?</t>
  </si>
  <si>
    <t>Annex 7 of EITI report 2022-2023</t>
  </si>
  <si>
    <t>If yes, how much should the government have transferred according to the revenue sharing formula?</t>
  </si>
  <si>
    <t>Page 14. Average exchange rate of Le18.839133/$. DACF are paid in Le</t>
  </si>
  <si>
    <t>If yes, what amount of transfers could the government account for?</t>
  </si>
  <si>
    <r>
      <t>EITI Requirement 5.3</t>
    </r>
    <r>
      <rPr>
        <b/>
        <sz val="11"/>
        <rFont val="Franklin Gothic Book"/>
        <family val="2"/>
      </rPr>
      <t>: Revenue management and expenditures</t>
    </r>
  </si>
  <si>
    <t>Does the government disclose whether any extractive sector revenues are earmarked (i.e. pinned to specific uses, programmes, geographical zones)?</t>
  </si>
  <si>
    <t>Section 4.1.r of EITI report 2022-2023</t>
  </si>
  <si>
    <t>Does the government disclose a description of the country’s budget and audit processes?</t>
  </si>
  <si>
    <t>https://mof.gov.sl/annual-budget/</t>
  </si>
  <si>
    <t>Does the government disclose publicly available information about budgets and 
expenditures? - add rows if several</t>
  </si>
  <si>
    <t>https://mof.gov.sl/annual-budget/; https://www.auditservice.gov.sl/audited-financial-statement/</t>
  </si>
  <si>
    <r>
      <t>EITI Requirement 6.1</t>
    </r>
    <r>
      <rPr>
        <b/>
        <sz val="11"/>
        <rFont val="Franklin Gothic Book"/>
        <family val="2"/>
      </rPr>
      <t>: Social expenditures</t>
    </r>
  </si>
  <si>
    <t>Does the government disclose information on Social expenditures?</t>
  </si>
  <si>
    <t>Section 4.1.t and Section 4.2.o and Section 5.5 of EITI report 2022-2023 and Annex 11</t>
  </si>
  <si>
    <t>If yes, what was the total mandatory social expenditures received?</t>
  </si>
  <si>
    <t>Page 139 of EITI Report 2022-2023</t>
  </si>
  <si>
    <t>If yes, what was the total voluntary social expenditures received?</t>
  </si>
  <si>
    <t>Do companies disclose information on Social expenditures?</t>
  </si>
  <si>
    <t>If yes, what was the total mandatory social expenditures paid?</t>
  </si>
  <si>
    <t>If yes, what was the total voluntary social expenditures paid?</t>
  </si>
  <si>
    <t>Does the government disclose information on environmental payments?</t>
  </si>
  <si>
    <t>Section 4.1.u and Section 4.2.p and Section 5.6 of EITI report 2022-2023 and Annex 12</t>
  </si>
  <si>
    <t>Environmental Impact Assessment Licence &amp; Environmemntal Impact Assessment Monitoring fees</t>
  </si>
  <si>
    <t>If yes, what was the total mandatory environmental payments?</t>
  </si>
  <si>
    <t>Page 141 of EITI Report 2022-2023</t>
  </si>
  <si>
    <t>If yes, what was the total voluntary environmental payments?</t>
  </si>
  <si>
    <r>
      <t>EITI Requirement 6.2</t>
    </r>
    <r>
      <rPr>
        <b/>
        <sz val="11"/>
        <rFont val="Franklin Gothic Book"/>
        <family val="2"/>
      </rPr>
      <t>: Quasi-fiscal expenditures</t>
    </r>
  </si>
  <si>
    <t>Does the government or SOEs disclose information on Quasi-fiscal expenditures?</t>
  </si>
  <si>
    <t>If yes, what was the total quasi-fiscal expenditures performed by SOEs?</t>
  </si>
  <si>
    <r>
      <t>EITI Requirement 6.3</t>
    </r>
    <r>
      <rPr>
        <b/>
        <sz val="11"/>
        <rFont val="Franklin Gothic Book"/>
        <family val="2"/>
      </rPr>
      <t>: Economic contribution</t>
    </r>
  </si>
  <si>
    <t>Does the government disclose information on economic contribution?</t>
  </si>
  <si>
    <t>Section 1.3.g and Section 5.7 of EITI report 2022-2023</t>
  </si>
  <si>
    <r>
      <t>Gross Domestic Product -</t>
    </r>
    <r>
      <rPr>
        <i/>
        <u/>
        <sz val="11"/>
        <rFont val="Franklin Gothic Book"/>
        <family val="2"/>
      </rPr>
      <t xml:space="preserve"> SNA 2008</t>
    </r>
    <r>
      <rPr>
        <i/>
        <sz val="11"/>
        <rFont val="Franklin Gothic Book"/>
        <family val="2"/>
      </rPr>
      <t xml:space="preserve"> C. Mining and quarrying, including oil and gas</t>
    </r>
  </si>
  <si>
    <t>https://www.statistics.sl/images/StatisticsSL/Documents/gdp/gdp_2022/GDP_Report_2022_2023.pdf</t>
  </si>
  <si>
    <t>Gross Domestic Product ASM and informal sector</t>
  </si>
  <si>
    <t>Gross Domestic Product - all sectors</t>
  </si>
  <si>
    <t>Government revenue - extractive industries</t>
  </si>
  <si>
    <t>Government revenue - all sectors</t>
  </si>
  <si>
    <t>Exports - extractive industries</t>
  </si>
  <si>
    <t>Exports - all sectors</t>
  </si>
  <si>
    <t>Employment - extractive sector - male</t>
  </si>
  <si>
    <t>people</t>
  </si>
  <si>
    <t>Employment - extractive sector - female</t>
  </si>
  <si>
    <t>Employment - extractive sector</t>
  </si>
  <si>
    <t>Employment - all sectors</t>
  </si>
  <si>
    <t>Investment - extractive sector</t>
  </si>
  <si>
    <t>Investment - all sectors</t>
  </si>
  <si>
    <r>
      <t>EITI Requirement 6.4</t>
    </r>
    <r>
      <rPr>
        <b/>
        <sz val="11"/>
        <rFont val="Franklin Gothic Book"/>
        <family val="2"/>
      </rPr>
      <t>: Environmental impact</t>
    </r>
  </si>
  <si>
    <t>the relevant legal and administrative rules for environmental management?</t>
  </si>
  <si>
    <t>http://epa.gov.sl/</t>
  </si>
  <si>
    <t>databases containing environmental impact assessments, certification schemes or similar documentation of environmental management?</t>
  </si>
  <si>
    <t>Section 4.1.s of EITI report 2022-2023</t>
  </si>
  <si>
    <t>other relevant information on environmental monitoring procedures and administration?</t>
  </si>
  <si>
    <r>
      <rPr>
        <b/>
        <sz val="11"/>
        <color indexed="8"/>
        <rFont val="Franklin Gothic Book"/>
        <family val="2"/>
      </rPr>
      <t xml:space="preserve">Part 3 (Reporting entities) </t>
    </r>
    <r>
      <rPr>
        <sz val="11"/>
        <color indexed="8"/>
        <rFont val="Franklin Gothic Book"/>
        <family val="2"/>
      </rPr>
      <t xml:space="preserve">covers lists reporting entities (Government agencies, companies and projects) and related information. </t>
    </r>
  </si>
  <si>
    <r>
      <t>1.Please begin  with the first box (</t>
    </r>
    <r>
      <rPr>
        <b/>
        <i/>
        <sz val="11"/>
        <color indexed="8"/>
        <rFont val="Franklin Gothic Book"/>
        <family val="2"/>
      </rPr>
      <t>Reporting government entities list</t>
    </r>
    <r>
      <rPr>
        <i/>
        <sz val="11"/>
        <color indexed="8"/>
        <rFont val="Franklin Gothic Book"/>
        <family val="2"/>
      </rPr>
      <t>), with the name of each government reporting agency</t>
    </r>
  </si>
  <si>
    <r>
      <t xml:space="preserve">2.Fill the </t>
    </r>
    <r>
      <rPr>
        <b/>
        <i/>
        <sz val="11"/>
        <color indexed="8"/>
        <rFont val="Franklin Gothic Book"/>
        <family val="2"/>
      </rPr>
      <t>Company ID</t>
    </r>
    <r>
      <rPr>
        <i/>
        <sz val="11"/>
        <color indexed="8"/>
        <rFont val="Franklin Gothic Book"/>
        <family val="2"/>
      </rPr>
      <t xml:space="preserve"> row. Guidance will be provided in yellow boxes once the cell is highlighted.</t>
    </r>
  </si>
  <si>
    <r>
      <t xml:space="preserve">3.Fill the </t>
    </r>
    <r>
      <rPr>
        <b/>
        <i/>
        <sz val="11"/>
        <color indexed="8"/>
        <rFont val="Franklin Gothic Book"/>
        <family val="2"/>
      </rPr>
      <t xml:space="preserve">Reporting Companies' list, </t>
    </r>
    <r>
      <rPr>
        <i/>
        <sz val="11"/>
        <color indexed="8"/>
        <rFont val="Franklin Gothic Book"/>
        <family val="2"/>
      </rPr>
      <t>beginning with first column "Full Company name". Please fill out as directed, completing every column for each row before beginning the next.</t>
    </r>
  </si>
  <si>
    <r>
      <t xml:space="preserve">4.Fill the </t>
    </r>
    <r>
      <rPr>
        <b/>
        <i/>
        <sz val="11"/>
        <color indexed="8"/>
        <rFont val="Franklin Gothic Book"/>
        <family val="2"/>
      </rPr>
      <t xml:space="preserve">Reporting projects' list, </t>
    </r>
    <r>
      <rPr>
        <i/>
        <sz val="11"/>
        <color indexed="8"/>
        <rFont val="Franklin Gothic Book"/>
        <family val="2"/>
      </rPr>
      <t>beginning with first column "Full project name"</t>
    </r>
  </si>
  <si>
    <r>
      <rPr>
        <i/>
        <sz val="11"/>
        <rFont val="Franklin Gothic Book"/>
        <family val="2"/>
      </rPr>
      <t xml:space="preserve">If you have any questions, please contact </t>
    </r>
    <r>
      <rPr>
        <b/>
        <u/>
        <sz val="11"/>
        <color indexed="30"/>
        <rFont val="Franklin Gothic Book"/>
        <family val="2"/>
      </rPr>
      <t>data@eiti.org</t>
    </r>
  </si>
  <si>
    <t>Part 3 - Reporting entities</t>
  </si>
  <si>
    <t>Please provide a list of all reporting entities, alongside relevant information</t>
  </si>
  <si>
    <t>Reporting government entities list</t>
  </si>
  <si>
    <t>Full name of agency</t>
  </si>
  <si>
    <t>Agency type</t>
  </si>
  <si>
    <t>ID number (if applicable)</t>
  </si>
  <si>
    <t>Total reported</t>
  </si>
  <si>
    <t>National Revenue Authority</t>
  </si>
  <si>
    <t>Central goverment</t>
  </si>
  <si>
    <t>Environmental Protection Agency</t>
  </si>
  <si>
    <t>National Mineral Agency</t>
  </si>
  <si>
    <t>Ministry of Mines and Mineral Resources</t>
  </si>
  <si>
    <t>Pectroleum Directorate</t>
  </si>
  <si>
    <t>District Council, Chiefdom council Paramount Chiefs, Constituency development</t>
  </si>
  <si>
    <t>Local government</t>
  </si>
  <si>
    <t>Chiefdom Administrations</t>
  </si>
  <si>
    <t>Reporting companies' list</t>
  </si>
  <si>
    <t>Company ID references</t>
  </si>
  <si>
    <t>TIN Numbers</t>
  </si>
  <si>
    <t>Full company name</t>
  </si>
  <si>
    <t>Company type</t>
  </si>
  <si>
    <t>Company ID number</t>
  </si>
  <si>
    <t>Sector</t>
  </si>
  <si>
    <t>Commodities (comma-seperated)</t>
  </si>
  <si>
    <t xml:space="preserve">Stock exchange listing or company website </t>
  </si>
  <si>
    <t>Audited financial statement (or balance sheet, cash flows, profit/loss statement if unavailable)</t>
  </si>
  <si>
    <t>Payments to Governments Report</t>
  </si>
  <si>
    <t>Koidu Limited</t>
  </si>
  <si>
    <t>Private</t>
  </si>
  <si>
    <t>Mining</t>
  </si>
  <si>
    <t>Diamond</t>
  </si>
  <si>
    <t>Sierra Rutile Limited</t>
  </si>
  <si>
    <t>Rutile</t>
  </si>
  <si>
    <t>Marampa Mines Ltd</t>
  </si>
  <si>
    <t>Iron Ore</t>
  </si>
  <si>
    <t>Kingho Mining Company Ltd</t>
  </si>
  <si>
    <t>Newfield/Sierra Diamond Ltd</t>
  </si>
  <si>
    <t>CTC MINING (SL) LTD</t>
  </si>
  <si>
    <t>Bauxite</t>
  </si>
  <si>
    <t>Meya Mining</t>
  </si>
  <si>
    <t>Gold Lion Mining company SL Ltd</t>
  </si>
  <si>
    <t>Gold</t>
  </si>
  <si>
    <t>Seawright mining Co Ltd</t>
  </si>
  <si>
    <t>1000074145</t>
  </si>
  <si>
    <t>FG Gold Limited</t>
  </si>
  <si>
    <t>1000109607</t>
  </si>
  <si>
    <t>Afro-Asia mining Corporation</t>
  </si>
  <si>
    <t>Ilmenite, Rutile Zircon</t>
  </si>
  <si>
    <t>Kingho/CKH Mining Company</t>
  </si>
  <si>
    <t>Kingho/Northern Mining Co</t>
  </si>
  <si>
    <t>1000535266</t>
  </si>
  <si>
    <t>kingho/Mass Energy Mining Co</t>
  </si>
  <si>
    <t>1000535241</t>
  </si>
  <si>
    <t>KASINO MINING COMPANY</t>
  </si>
  <si>
    <t>1000088502</t>
  </si>
  <si>
    <t>Ilmenite, Rutile, Zircon</t>
  </si>
  <si>
    <t>TONGUMA LIMITED</t>
  </si>
  <si>
    <t>1000067572</t>
  </si>
  <si>
    <t>Kingho Rail and Port</t>
  </si>
  <si>
    <t>1000001202</t>
  </si>
  <si>
    <t>Other commodities</t>
  </si>
  <si>
    <t>Cheng Li Trading Mining Comp. (SL) Ltd</t>
  </si>
  <si>
    <t>1000001237</t>
  </si>
  <si>
    <t>Other Mining companies and Dimond and Gold exports</t>
  </si>
  <si>
    <t>Reporting projects' list</t>
  </si>
  <si>
    <t>Full project name</t>
  </si>
  <si>
    <t>Legal agreement reference number(s): contract, licence, lease, concession, …</t>
  </si>
  <si>
    <t>Affiliated companies, start with Operator</t>
  </si>
  <si>
    <t>Commodities (one commodity/row)</t>
  </si>
  <si>
    <t>Status</t>
  </si>
  <si>
    <t>Production (volume)</t>
  </si>
  <si>
    <t>Unit</t>
  </si>
  <si>
    <t>Production (value)</t>
  </si>
  <si>
    <t>Currency</t>
  </si>
  <si>
    <t>ML06/95</t>
  </si>
  <si>
    <t>Gold (7108)</t>
  </si>
  <si>
    <t>Production</t>
  </si>
  <si>
    <t>ML-2134</t>
  </si>
  <si>
    <t>Ilmenite</t>
  </si>
  <si>
    <t>Zircon</t>
  </si>
  <si>
    <t>ML 4/2021</t>
  </si>
  <si>
    <t>Iron (2601)</t>
  </si>
  <si>
    <t>ML 1/2020</t>
  </si>
  <si>
    <t>Diamonds (7102)</t>
  </si>
  <si>
    <t>ML 2/2018</t>
  </si>
  <si>
    <t>ML 2&amp;3/2022</t>
  </si>
  <si>
    <t>ML 2/2019</t>
  </si>
  <si>
    <t>ML 1/2019</t>
  </si>
  <si>
    <t>ML 1/2021</t>
  </si>
  <si>
    <t>Garnet</t>
  </si>
  <si>
    <t>ML 2/2021</t>
  </si>
  <si>
    <t>SML 1/2019 &amp; 17/2022</t>
  </si>
  <si>
    <t>Heavy Minerals Concentrate</t>
  </si>
  <si>
    <t>ML 4/2014</t>
  </si>
  <si>
    <t>ML 1/2014</t>
  </si>
  <si>
    <t>ML 3/2014</t>
  </si>
  <si>
    <t>SML 10/2019</t>
  </si>
  <si>
    <t>ML 02/2012</t>
  </si>
  <si>
    <t>Other project</t>
  </si>
  <si>
    <t>Other</t>
  </si>
  <si>
    <t>ML 2/2020</t>
  </si>
  <si>
    <t>Other projects</t>
  </si>
  <si>
    <t>Summary data template</t>
  </si>
  <si>
    <r>
      <rPr>
        <b/>
        <sz val="11"/>
        <color indexed="8"/>
        <rFont val="Franklin Gothic Book"/>
        <family val="2"/>
      </rPr>
      <t xml:space="preserve">Part 4 (Government revenues) </t>
    </r>
    <r>
      <rPr>
        <sz val="11"/>
        <color indexed="8"/>
        <rFont val="Franklin Gothic Book"/>
        <family val="2"/>
      </rPr>
      <t>contains comprehensive data on government revenues per revenue stream, according to GFSM classification.</t>
    </r>
  </si>
  <si>
    <r>
      <t xml:space="preserve">1. Enter the name of all government </t>
    </r>
    <r>
      <rPr>
        <b/>
        <i/>
        <sz val="11"/>
        <color indexed="8"/>
        <rFont val="Franklin Gothic Book"/>
        <family val="2"/>
      </rPr>
      <t>Revenue streams</t>
    </r>
    <r>
      <rPr>
        <i/>
        <sz val="11"/>
        <color indexed="8"/>
        <rFont val="Franklin Gothic Book"/>
        <family val="2"/>
      </rPr>
      <t xml:space="preserve"> for the extractive sectors, including revenues that fall below agreed materiality thresholds (one row should be used for each individual revenue stream and individual governmant entity)</t>
    </r>
  </si>
  <si>
    <r>
      <t xml:space="preserve">2. Enter the name of the </t>
    </r>
    <r>
      <rPr>
        <b/>
        <i/>
        <sz val="11"/>
        <rFont val="Franklin Gothic Book"/>
        <family val="2"/>
      </rPr>
      <t>receiving Government entity</t>
    </r>
    <r>
      <rPr>
        <i/>
        <sz val="11"/>
        <rFont val="Franklin Gothic Book"/>
        <family val="2"/>
      </rPr>
      <t xml:space="preserve"> (choose using the dropdown list. It will appear there since you have already entered the government entitiy in Part 3).</t>
    </r>
  </si>
  <si>
    <r>
      <t xml:space="preserve">3.Choose the </t>
    </r>
    <r>
      <rPr>
        <b/>
        <i/>
        <sz val="11"/>
        <rFont val="Franklin Gothic Book"/>
        <family val="2"/>
      </rPr>
      <t>Sector</t>
    </r>
    <r>
      <rPr>
        <i/>
        <sz val="11"/>
        <rFont val="Franklin Gothic Book"/>
        <family val="2"/>
      </rPr>
      <t xml:space="preserve"> and the </t>
    </r>
    <r>
      <rPr>
        <b/>
        <i/>
        <sz val="11"/>
        <rFont val="Franklin Gothic Book"/>
        <family val="2"/>
      </rPr>
      <t>GFS Classification</t>
    </r>
    <r>
      <rPr>
        <i/>
        <sz val="11"/>
        <rFont val="Franklin Gothic Book"/>
        <family val="2"/>
      </rPr>
      <t xml:space="preserve"> this revenue applies to. Use the guidance provided in the </t>
    </r>
    <r>
      <rPr>
        <i/>
        <u/>
        <sz val="11"/>
        <rFont val="Franklin Gothic Book"/>
        <family val="2"/>
      </rPr>
      <t>GFS Framework</t>
    </r>
    <r>
      <rPr>
        <b/>
        <i/>
        <u/>
        <sz val="11"/>
        <rFont val="Franklin Gothic Book"/>
        <family val="2"/>
      </rPr>
      <t xml:space="preserve"> </t>
    </r>
    <r>
      <rPr>
        <i/>
        <u/>
        <sz val="11"/>
        <rFont val="Franklin Gothic Book"/>
        <family val="2"/>
      </rPr>
      <t xml:space="preserve">for EITI reporting. </t>
    </r>
    <r>
      <rPr>
        <sz val="11"/>
        <rFont val="Franklin Gothic Book"/>
        <family val="2"/>
      </rPr>
      <t>If a revenue stream cannot be disaggregated by sector, chose "Other".</t>
    </r>
  </si>
  <si>
    <r>
      <t xml:space="preserve">4. In the </t>
    </r>
    <r>
      <rPr>
        <b/>
        <i/>
        <sz val="11"/>
        <rFont val="Franklin Gothic Book"/>
        <family val="2"/>
      </rPr>
      <t xml:space="preserve">Revenue value </t>
    </r>
    <r>
      <rPr>
        <i/>
        <sz val="11"/>
        <rFont val="Franklin Gothic Book"/>
        <family val="2"/>
      </rPr>
      <t>column, enter total figure of each revenue stream as disclosed by government, including revenues that were not reconciled.</t>
    </r>
  </si>
  <si>
    <t xml:space="preserve"> Remember: Governments receipts from companies on behalf of their employees should be excluded (e.g personal income tax PAYE, employee social security contributions, withholding tax) because they are not considered payments from companies to government.</t>
  </si>
  <si>
    <t>5. If there are any payments which are in the EITI Report, but cannot be matched with the GFS categories, please list them in the box below called "Additional information".</t>
  </si>
  <si>
    <t>Total government revenues from extractive sector (using GFS)</t>
  </si>
  <si>
    <t>GFS Framework for EITI Reporting</t>
  </si>
  <si>
    <r>
      <t>EITI Requirement 5.1.b</t>
    </r>
    <r>
      <rPr>
        <i/>
        <sz val="11"/>
        <rFont val="Franklin Gothic Book"/>
        <family val="2"/>
      </rPr>
      <t>: Revenue classification</t>
    </r>
  </si>
  <si>
    <r>
      <t>EITI Requirement 4.1.d</t>
    </r>
    <r>
      <rPr>
        <b/>
        <i/>
        <sz val="11"/>
        <rFont val="Franklin Gothic Book"/>
        <family val="2"/>
      </rPr>
      <t>: Full government disclosure</t>
    </r>
  </si>
  <si>
    <t>GFS Level 1</t>
  </si>
  <si>
    <t>GFS Level 2</t>
  </si>
  <si>
    <t>GFS Level 3</t>
  </si>
  <si>
    <t>GFS Level 4</t>
  </si>
  <si>
    <t>GFS Classification</t>
  </si>
  <si>
    <t>Revenue stream name</t>
  </si>
  <si>
    <t>Government entity</t>
  </si>
  <si>
    <t>Revenue value</t>
  </si>
  <si>
    <t>What is GFS?</t>
  </si>
  <si>
    <t>Royalties (1415E1)</t>
  </si>
  <si>
    <t>Royalty</t>
  </si>
  <si>
    <t>GFS, or Government Finance Statistics, is an international framework for categorising revenue streams so they are comparable across countries and time-periods. See full framework example below. The framework used below has been developped by the IMF and EITI International Secretariat.
The letter E in the GFS codes means that these are codes only used for revenues from extractives companies. The digits to the right were specifically designed for extractive sector companies.</t>
  </si>
  <si>
    <t>Licence fees (114521E)</t>
  </si>
  <si>
    <t>Mining Licence</t>
  </si>
  <si>
    <t>EIA Licensing and monitoring fees</t>
  </si>
  <si>
    <t>Customs and other import duties (1151E)</t>
  </si>
  <si>
    <t>Import and Export duties</t>
  </si>
  <si>
    <t>Ordinary taxes on income, profits and capital gains (1112E1)</t>
  </si>
  <si>
    <t>Corporate Tax</t>
  </si>
  <si>
    <t>Other rent payments (1415E5)</t>
  </si>
  <si>
    <t>Surface rent</t>
  </si>
  <si>
    <t>Taxes on payroll and workforce (112E)</t>
  </si>
  <si>
    <t>Payroll Tax</t>
  </si>
  <si>
    <t>Total in USD</t>
  </si>
  <si>
    <t>Additional information</t>
  </si>
  <si>
    <t>Any additional information that is not eligible for inclusion in the table above, please include below as comments.</t>
  </si>
  <si>
    <t>Comment 1</t>
  </si>
  <si>
    <t>Please include comments here. PAYE and withholding taxes are not paid on behalf of companies and should therefore be excluded</t>
  </si>
  <si>
    <t>PAYE</t>
  </si>
  <si>
    <t>Withholding tax(5%) on contract</t>
  </si>
  <si>
    <t>WH Income Tax</t>
  </si>
  <si>
    <t>Total</t>
  </si>
  <si>
    <r>
      <rPr>
        <b/>
        <sz val="11"/>
        <color indexed="8"/>
        <rFont val="Franklin Gothic Book"/>
        <family val="2"/>
      </rPr>
      <t xml:space="preserve">Part 5 (Company data) </t>
    </r>
    <r>
      <rPr>
        <sz val="11"/>
        <color indexed="8"/>
        <rFont val="Franklin Gothic Book"/>
        <family val="2"/>
      </rPr>
      <t xml:space="preserve">contains company- and project-level data per revenue stream. The companies and projects are available from drop-down since the data is entered in sheet 3. </t>
    </r>
  </si>
  <si>
    <t>How to fill this sheet:</t>
  </si>
  <si>
    <r>
      <t>1. Select</t>
    </r>
    <r>
      <rPr>
        <b/>
        <i/>
        <sz val="11"/>
        <color indexed="8"/>
        <rFont val="Franklin Gothic Book"/>
        <family val="2"/>
      </rPr>
      <t xml:space="preserve"> company</t>
    </r>
    <r>
      <rPr>
        <i/>
        <sz val="11"/>
        <color indexed="8"/>
        <rFont val="Franklin Gothic Book"/>
        <family val="2"/>
      </rPr>
      <t xml:space="preserve"> name from drop-down menu</t>
    </r>
  </si>
  <si>
    <r>
      <t xml:space="preserve">2. Select </t>
    </r>
    <r>
      <rPr>
        <b/>
        <i/>
        <sz val="11"/>
        <color indexed="8"/>
        <rFont val="Franklin Gothic Book"/>
        <family val="2"/>
      </rPr>
      <t>government collecting entity</t>
    </r>
    <r>
      <rPr>
        <i/>
        <sz val="11"/>
        <color indexed="8"/>
        <rFont val="Franklin Gothic Book"/>
        <family val="2"/>
      </rPr>
      <t xml:space="preserve"> and </t>
    </r>
    <r>
      <rPr>
        <b/>
        <i/>
        <sz val="11"/>
        <color indexed="8"/>
        <rFont val="Franklin Gothic Book"/>
        <family val="2"/>
      </rPr>
      <t>payment name</t>
    </r>
    <r>
      <rPr>
        <i/>
        <sz val="11"/>
        <color indexed="8"/>
        <rFont val="Franklin Gothic Book"/>
        <family val="2"/>
      </rPr>
      <t xml:space="preserve"> from drop-down menu</t>
    </r>
  </si>
  <si>
    <r>
      <t xml:space="preserve">3. Indicate whether the payment stream is (i) </t>
    </r>
    <r>
      <rPr>
        <b/>
        <i/>
        <sz val="11"/>
        <color indexed="8"/>
        <rFont val="Franklin Gothic Book"/>
        <family val="2"/>
      </rPr>
      <t>levied on project</t>
    </r>
    <r>
      <rPr>
        <i/>
        <sz val="11"/>
        <color indexed="8"/>
        <rFont val="Franklin Gothic Book"/>
        <family val="2"/>
      </rPr>
      <t xml:space="preserve"> and (ii) </t>
    </r>
    <r>
      <rPr>
        <b/>
        <i/>
        <sz val="11"/>
        <color indexed="8"/>
        <rFont val="Franklin Gothic Book"/>
        <family val="2"/>
      </rPr>
      <t>reported by project</t>
    </r>
  </si>
  <si>
    <r>
      <t xml:space="preserve">4. Enter project information: </t>
    </r>
    <r>
      <rPr>
        <b/>
        <i/>
        <sz val="11"/>
        <color indexed="8"/>
        <rFont val="Franklin Gothic Book"/>
        <family val="2"/>
      </rPr>
      <t>project name</t>
    </r>
    <r>
      <rPr>
        <i/>
        <sz val="11"/>
        <color indexed="8"/>
        <rFont val="Franklin Gothic Book"/>
        <family val="2"/>
      </rPr>
      <t xml:space="preserve">, and </t>
    </r>
    <r>
      <rPr>
        <b/>
        <i/>
        <sz val="11"/>
        <color indexed="8"/>
        <rFont val="Franklin Gothic Book"/>
        <family val="2"/>
      </rPr>
      <t>reporting currency</t>
    </r>
  </si>
  <si>
    <r>
      <t xml:space="preserve">5. Enter </t>
    </r>
    <r>
      <rPr>
        <b/>
        <i/>
        <sz val="11"/>
        <color indexed="8"/>
        <rFont val="Franklin Gothic Book"/>
        <family val="2"/>
      </rPr>
      <t>revenue value</t>
    </r>
    <r>
      <rPr>
        <i/>
        <sz val="11"/>
        <color indexed="8"/>
        <rFont val="Franklin Gothic Book"/>
        <family val="2"/>
      </rPr>
      <t>,</t>
    </r>
    <r>
      <rPr>
        <i/>
        <u/>
        <sz val="11"/>
        <color indexed="8"/>
        <rFont val="Franklin Gothic Book"/>
        <family val="2"/>
      </rPr>
      <t>as disclosed by government</t>
    </r>
    <r>
      <rPr>
        <i/>
        <sz val="11"/>
        <color indexed="8"/>
        <rFont val="Franklin Gothic Book"/>
        <family val="2"/>
      </rPr>
      <t xml:space="preserve"> and any </t>
    </r>
    <r>
      <rPr>
        <b/>
        <i/>
        <sz val="11"/>
        <color indexed="8"/>
        <rFont val="Franklin Gothic Book"/>
        <family val="2"/>
      </rPr>
      <t>comments</t>
    </r>
    <r>
      <rPr>
        <i/>
        <sz val="11"/>
        <color indexed="8"/>
        <rFont val="Franklin Gothic Book"/>
        <family val="2"/>
      </rPr>
      <t xml:space="preserve"> that may be applicable</t>
    </r>
  </si>
  <si>
    <t>Government revenues by company and project</t>
  </si>
  <si>
    <r>
      <t>EITI Requirement 4.1.c</t>
    </r>
    <r>
      <rPr>
        <b/>
        <i/>
        <sz val="11"/>
        <rFont val="Franklin Gothic Book"/>
        <family val="2"/>
      </rPr>
      <t xml:space="preserve">: Company payments ;  </t>
    </r>
    <r>
      <rPr>
        <b/>
        <i/>
        <u/>
        <sz val="11"/>
        <color indexed="30"/>
        <rFont val="Franklin Gothic Book"/>
        <family val="2"/>
      </rPr>
      <t>EITI Requirement 4.7</t>
    </r>
    <r>
      <rPr>
        <b/>
        <i/>
        <sz val="11"/>
        <rFont val="Franklin Gothic Book"/>
        <family val="2"/>
      </rPr>
      <t>: Project-level reporting</t>
    </r>
  </si>
  <si>
    <t>Company</t>
  </si>
  <si>
    <t>Levied on project (Y/N)</t>
  </si>
  <si>
    <t>Reported by project (Y/N)</t>
  </si>
  <si>
    <t>Project name</t>
  </si>
  <si>
    <t>Reporting currency</t>
  </si>
  <si>
    <t>Payment made in-kind (Y/N)</t>
  </si>
  <si>
    <t>In-kind volume (if applicable)</t>
  </si>
  <si>
    <t>Unit (if applicable)</t>
  </si>
  <si>
    <t>Comments</t>
  </si>
  <si>
    <t>ML 06/95</t>
  </si>
  <si>
    <t>Paye</t>
  </si>
  <si>
    <t>W/H 5% Contract</t>
  </si>
  <si>
    <t>ML2134</t>
  </si>
  <si>
    <t>Comment 2</t>
  </si>
  <si>
    <t>Comment 3</t>
  </si>
  <si>
    <t>Comment 4</t>
  </si>
  <si>
    <t>Comment 5</t>
  </si>
  <si>
    <t>Table 1 - Country codes</t>
  </si>
  <si>
    <t>Table 2 - Simple options</t>
  </si>
  <si>
    <t>Table 3 - Reporting options</t>
  </si>
  <si>
    <t>Table 5 - Commodities list</t>
  </si>
  <si>
    <t>Table 6 - GFS Codes / Classification</t>
  </si>
  <si>
    <t>Table 7 - Sectors</t>
  </si>
  <si>
    <t>Table 8 - Project phases</t>
  </si>
  <si>
    <t>Table 9 - Government entity types</t>
  </si>
  <si>
    <t>Country or Area name</t>
  </si>
  <si>
    <t>ISO Alpha-2 Code</t>
  </si>
  <si>
    <t>ISO Numeric Code (UN M49)</t>
  </si>
  <si>
    <t>Currency code (ISO-4217)</t>
  </si>
  <si>
    <t>Currency code num (ISO-4217)</t>
  </si>
  <si>
    <t>List</t>
  </si>
  <si>
    <t>HS ProductCode</t>
  </si>
  <si>
    <t>HS Product Description</t>
  </si>
  <si>
    <t>HS Product Description w volume</t>
  </si>
  <si>
    <t>Combined</t>
  </si>
  <si>
    <t>GFS description</t>
  </si>
  <si>
    <t>GFS Code</t>
  </si>
  <si>
    <t>Sector(s)</t>
  </si>
  <si>
    <t>Project phases</t>
  </si>
  <si>
    <t>&lt; Agency type &gt;</t>
  </si>
  <si>
    <t>United States of America</t>
  </si>
  <si>
    <t>US</t>
  </si>
  <si>
    <t>USA</t>
  </si>
  <si>
    <t>840</t>
  </si>
  <si>
    <t>United States dollar</t>
  </si>
  <si>
    <t>&lt; Choose option &gt;</t>
  </si>
  <si>
    <t>&lt; EITI Reporting or online? &gt;</t>
  </si>
  <si>
    <t>2606</t>
  </si>
  <si>
    <t>Aluminium (2606)</t>
  </si>
  <si>
    <t>Aluminium (2606), volume</t>
  </si>
  <si>
    <t>Ordinary taxes on income, profits and capital gains</t>
  </si>
  <si>
    <t>1112E1</t>
  </si>
  <si>
    <t>Taxes (11E)</t>
  </si>
  <si>
    <t>Taxes on income, profits and capital gains (111E)</t>
  </si>
  <si>
    <t>&lt;Choose sector&gt;</t>
  </si>
  <si>
    <t>&lt; Choose phase &gt;</t>
  </si>
  <si>
    <t>Afghanistan</t>
  </si>
  <si>
    <t>AF</t>
  </si>
  <si>
    <t>AFG</t>
  </si>
  <si>
    <t>4</t>
  </si>
  <si>
    <t>AFN</t>
  </si>
  <si>
    <t>Afghan afghani</t>
  </si>
  <si>
    <t>2524</t>
  </si>
  <si>
    <t>Asbestos (2524)</t>
  </si>
  <si>
    <t>Asbestos (2524), volume</t>
  </si>
  <si>
    <t>Extraordinary taxes on income, profits and capital gains (1112E2)</t>
  </si>
  <si>
    <t>Extraordinary taxes on income, profits and capital gains</t>
  </si>
  <si>
    <t>1112E2</t>
  </si>
  <si>
    <t>Exploration</t>
  </si>
  <si>
    <t>State government</t>
  </si>
  <si>
    <t>Aland Islands</t>
  </si>
  <si>
    <t>AX</t>
  </si>
  <si>
    <t>ALA</t>
  </si>
  <si>
    <t>248</t>
  </si>
  <si>
    <t>EUR</t>
  </si>
  <si>
    <t>Euro</t>
  </si>
  <si>
    <t>Partially</t>
  </si>
  <si>
    <t>2620</t>
  </si>
  <si>
    <t>Ash and residues (2620)</t>
  </si>
  <si>
    <t>Ash and residues (2620), volume</t>
  </si>
  <si>
    <t>Taxes on payroll and workforce</t>
  </si>
  <si>
    <t>112E</t>
  </si>
  <si>
    <t>Albania</t>
  </si>
  <si>
    <t>AL</t>
  </si>
  <si>
    <t>ALB</t>
  </si>
  <si>
    <t>8</t>
  </si>
  <si>
    <t>ALL</t>
  </si>
  <si>
    <t>Albanian lek</t>
  </si>
  <si>
    <t>2714</t>
  </si>
  <si>
    <t>Bitumen and asphalt (2714)</t>
  </si>
  <si>
    <t>Bitumen and asphalt (2714), volume</t>
  </si>
  <si>
    <t>Taxes on property (113E)</t>
  </si>
  <si>
    <t>Taxes on property</t>
  </si>
  <si>
    <t>113E</t>
  </si>
  <si>
    <t>Development</t>
  </si>
  <si>
    <t xml:space="preserve">State-owned enterprises &amp; public corporations </t>
  </si>
  <si>
    <t>Algeria</t>
  </si>
  <si>
    <t>DZ</t>
  </si>
  <si>
    <t>DZA</t>
  </si>
  <si>
    <t>12</t>
  </si>
  <si>
    <t>DZD</t>
  </si>
  <si>
    <t>Algerian dinar</t>
  </si>
  <si>
    <t>2715</t>
  </si>
  <si>
    <t>Bituminous mixtures (2715)</t>
  </si>
  <si>
    <t>Bituminous mixtures (2715), volume</t>
  </si>
  <si>
    <t>General taxes on goods and services (VAT, sales tax, turnover tax) (1141E)</t>
  </si>
  <si>
    <t>General taxes on goods and services (VAT, sales tax, turnover tax)</t>
  </si>
  <si>
    <t>1141E</t>
  </si>
  <si>
    <t>Taxes on goods and services (114E)</t>
  </si>
  <si>
    <t>American Samoa</t>
  </si>
  <si>
    <t>AS</t>
  </si>
  <si>
    <t>ASM</t>
  </si>
  <si>
    <t>16</t>
  </si>
  <si>
    <t>2509</t>
  </si>
  <si>
    <t>Chalk (2509)</t>
  </si>
  <si>
    <t>Chalk (2509), volume</t>
  </si>
  <si>
    <t>Excise taxes (1142E)</t>
  </si>
  <si>
    <t>Excise taxes</t>
  </si>
  <si>
    <t>1142E</t>
  </si>
  <si>
    <t>Oil &amp; Gas</t>
  </si>
  <si>
    <t>Andorra</t>
  </si>
  <si>
    <t>AD</t>
  </si>
  <si>
    <t>AND</t>
  </si>
  <si>
    <t>20</t>
  </si>
  <si>
    <t>Table 4 - Currency code list</t>
  </si>
  <si>
    <t>2610</t>
  </si>
  <si>
    <t>Chromium (2610)</t>
  </si>
  <si>
    <t>Chromium (2610), volume</t>
  </si>
  <si>
    <t>Licence fees</t>
  </si>
  <si>
    <t>114521E</t>
  </si>
  <si>
    <t>Taxes on use of goods/permission to use goods or perform activities (1145E)</t>
  </si>
  <si>
    <t>Angola</t>
  </si>
  <si>
    <t>AO</t>
  </si>
  <si>
    <t>AGO</t>
  </si>
  <si>
    <t>24</t>
  </si>
  <si>
    <t>AOA</t>
  </si>
  <si>
    <t>Angolan kwanza</t>
  </si>
  <si>
    <t>2701</t>
  </si>
  <si>
    <t>Coal (2701)</t>
  </si>
  <si>
    <t>Coal (2701), volume</t>
  </si>
  <si>
    <t>Emission and pollution taxes (114522E)</t>
  </si>
  <si>
    <t>Emission and pollution taxes</t>
  </si>
  <si>
    <t>114522E</t>
  </si>
  <si>
    <t>Anguilla</t>
  </si>
  <si>
    <t>AI</t>
  </si>
  <si>
    <t>AIA</t>
  </si>
  <si>
    <t>660</t>
  </si>
  <si>
    <t>XCD</t>
  </si>
  <si>
    <t>East Caribbean dollar</t>
  </si>
  <si>
    <t>AED</t>
  </si>
  <si>
    <t>United Arab Emirates dirham</t>
  </si>
  <si>
    <t>2705</t>
  </si>
  <si>
    <t>Coal gas (2705)</t>
  </si>
  <si>
    <t>Coal gas (2705), volume</t>
  </si>
  <si>
    <t>Motor vehicle taxes (11451E)</t>
  </si>
  <si>
    <t>Motor vehicle taxes</t>
  </si>
  <si>
    <t>11451E</t>
  </si>
  <si>
    <t>Antigua and Barbuda</t>
  </si>
  <si>
    <t>AG</t>
  </si>
  <si>
    <t>ATG</t>
  </si>
  <si>
    <t>28</t>
  </si>
  <si>
    <t>2605</t>
  </si>
  <si>
    <t>Cobalt (2605)</t>
  </si>
  <si>
    <t>Cobalt (2605), volume</t>
  </si>
  <si>
    <t>Customs and other import duties</t>
  </si>
  <si>
    <t>1151E</t>
  </si>
  <si>
    <t>Taxes on international trade and transactions (115E)</t>
  </si>
  <si>
    <t>Argentina</t>
  </si>
  <si>
    <t>AR</t>
  </si>
  <si>
    <t>ARG</t>
  </si>
  <si>
    <t>32</t>
  </si>
  <si>
    <t>ARS</t>
  </si>
  <si>
    <t>Argentine peso</t>
  </si>
  <si>
    <t>2704</t>
  </si>
  <si>
    <t>Coke and semi-coke (2704)</t>
  </si>
  <si>
    <t>Coke and semi-coke (2704), volume</t>
  </si>
  <si>
    <t>Taxes on exports (1152E)</t>
  </si>
  <si>
    <t>Taxes on exports</t>
  </si>
  <si>
    <t>1152E</t>
  </si>
  <si>
    <t>Armenia</t>
  </si>
  <si>
    <t>AM</t>
  </si>
  <si>
    <t>ARM</t>
  </si>
  <si>
    <t>51</t>
  </si>
  <si>
    <t>AMD</t>
  </si>
  <si>
    <t>Armenian dram</t>
  </si>
  <si>
    <t>2603</t>
  </si>
  <si>
    <t>Copper (2603)</t>
  </si>
  <si>
    <t>Copper (2603), volume</t>
  </si>
  <si>
    <t>Profits of natural resource export monopolies (1153E1)</t>
  </si>
  <si>
    <t>Profits of natural resource export monopolies</t>
  </si>
  <si>
    <t>1153E1</t>
  </si>
  <si>
    <t>Aruba</t>
  </si>
  <si>
    <t>AW</t>
  </si>
  <si>
    <t>ABW</t>
  </si>
  <si>
    <t>533</t>
  </si>
  <si>
    <t>AWG</t>
  </si>
  <si>
    <t>Aruban florin</t>
  </si>
  <si>
    <t>ANG</t>
  </si>
  <si>
    <t>Netherlands Antillean guilder</t>
  </si>
  <si>
    <t>2709</t>
  </si>
  <si>
    <t>Crude oil (2709)</t>
  </si>
  <si>
    <t>Crude oil (2709), volume</t>
  </si>
  <si>
    <t>Other taxes payable by natural resource companies (116E)</t>
  </si>
  <si>
    <t>Other taxes payable by natural resource companies</t>
  </si>
  <si>
    <t>116E</t>
  </si>
  <si>
    <t>Australia</t>
  </si>
  <si>
    <t>AU</t>
  </si>
  <si>
    <t>AUS</t>
  </si>
  <si>
    <t>36</t>
  </si>
  <si>
    <t>AUD</t>
  </si>
  <si>
    <t>Australian dollar</t>
  </si>
  <si>
    <t>7102</t>
  </si>
  <si>
    <t>Social security employer contributions (1212E)</t>
  </si>
  <si>
    <t>Social security employer contributions</t>
  </si>
  <si>
    <t>1212E</t>
  </si>
  <si>
    <t>Social contributions (12E)</t>
  </si>
  <si>
    <t>Austria</t>
  </si>
  <si>
    <t>AT</t>
  </si>
  <si>
    <t>AUT</t>
  </si>
  <si>
    <t>40</t>
  </si>
  <si>
    <t>2518</t>
  </si>
  <si>
    <t>Dolomite (2518)</t>
  </si>
  <si>
    <t>Dolomite (2518), volume</t>
  </si>
  <si>
    <t>From state-owned enterprises (1412E1)</t>
  </si>
  <si>
    <t>From state-owned enterprises</t>
  </si>
  <si>
    <t>1412E1</t>
  </si>
  <si>
    <t>Other revenue (14E)</t>
  </si>
  <si>
    <t>Property income (141E)</t>
  </si>
  <si>
    <t>Dividends (1412E)</t>
  </si>
  <si>
    <t>Azerbaijan</t>
  </si>
  <si>
    <t>AZ</t>
  </si>
  <si>
    <t>AZE</t>
  </si>
  <si>
    <t>31</t>
  </si>
  <si>
    <t>AZN</t>
  </si>
  <si>
    <t>Azerbaijani manat</t>
  </si>
  <si>
    <t>2716</t>
  </si>
  <si>
    <t>Electrical energy (2716)</t>
  </si>
  <si>
    <t>Electrical energy (2716), volume</t>
  </si>
  <si>
    <t>From government participation (equity) (1412E2)</t>
  </si>
  <si>
    <t>From government participation (equity)</t>
  </si>
  <si>
    <t>1412E2</t>
  </si>
  <si>
    <t>Bahamas</t>
  </si>
  <si>
    <t>BS</t>
  </si>
  <si>
    <t>BHS</t>
  </si>
  <si>
    <t>44</t>
  </si>
  <si>
    <t>BSD</t>
  </si>
  <si>
    <t>Bahamian dollar</t>
  </si>
  <si>
    <t>2529</t>
  </si>
  <si>
    <t>Felspar (2529)</t>
  </si>
  <si>
    <t>Felspar (2529), volume</t>
  </si>
  <si>
    <t>Withdrawals from income of quasi-corporations (1413E)</t>
  </si>
  <si>
    <t>Withdrawals from income of quasi-corporations</t>
  </si>
  <si>
    <t>1413E</t>
  </si>
  <si>
    <t>Bahrain</t>
  </si>
  <si>
    <t>BH</t>
  </si>
  <si>
    <t>BHR</t>
  </si>
  <si>
    <t>48</t>
  </si>
  <si>
    <t>BHD</t>
  </si>
  <si>
    <t>Bahraini dinar</t>
  </si>
  <si>
    <t>7108</t>
  </si>
  <si>
    <t>Royalties</t>
  </si>
  <si>
    <t>1415E1</t>
  </si>
  <si>
    <t>Rent (1415E)</t>
  </si>
  <si>
    <t>Bangladesh</t>
  </si>
  <si>
    <t>BD</t>
  </si>
  <si>
    <t>BGD</t>
  </si>
  <si>
    <t>50</t>
  </si>
  <si>
    <t>BDT</t>
  </si>
  <si>
    <t>Bangladeshi taka</t>
  </si>
  <si>
    <t>BAM</t>
  </si>
  <si>
    <t>Bosnia and Herzegovina convertible mark</t>
  </si>
  <si>
    <t>2516</t>
  </si>
  <si>
    <t>Granite (2516)</t>
  </si>
  <si>
    <t>Granite (2516), volume</t>
  </si>
  <si>
    <t>Bonuses (1415E2)</t>
  </si>
  <si>
    <t>Bonuses</t>
  </si>
  <si>
    <t>1415E2</t>
  </si>
  <si>
    <t>Barbados</t>
  </si>
  <si>
    <t>BB</t>
  </si>
  <si>
    <t>BRB</t>
  </si>
  <si>
    <t>52</t>
  </si>
  <si>
    <t>BBD</t>
  </si>
  <si>
    <t>Barbadian dollar</t>
  </si>
  <si>
    <t>2618</t>
  </si>
  <si>
    <t>Granulated slag (2618)</t>
  </si>
  <si>
    <t>Granulated slag (2618), volume</t>
  </si>
  <si>
    <t>Delivered/paid directly to government (1415E31)</t>
  </si>
  <si>
    <t>Delivered/paid directly to government</t>
  </si>
  <si>
    <t>1415E31</t>
  </si>
  <si>
    <t>Production entitlements (in-kind or cash) (1415E3)</t>
  </si>
  <si>
    <t>Belarus</t>
  </si>
  <si>
    <t>BY</t>
  </si>
  <si>
    <t>BLR</t>
  </si>
  <si>
    <t>112</t>
  </si>
  <si>
    <t>BYR</t>
  </si>
  <si>
    <t>Belarussian ruble</t>
  </si>
  <si>
    <t>2520</t>
  </si>
  <si>
    <t>Gypsum (2520)</t>
  </si>
  <si>
    <t>Gypsum (2520), volume</t>
  </si>
  <si>
    <t>Delivered/paid to state-owned enterprise(s) (1415E32)</t>
  </si>
  <si>
    <t>Delivered/paid to state-owned enterprise(s)</t>
  </si>
  <si>
    <t>1415E32</t>
  </si>
  <si>
    <t>Belgium</t>
  </si>
  <si>
    <t>BE</t>
  </si>
  <si>
    <t>BEL</t>
  </si>
  <si>
    <t>56</t>
  </si>
  <si>
    <t>BGN</t>
  </si>
  <si>
    <t>Bulgarian lev (old)</t>
  </si>
  <si>
    <t>2601</t>
  </si>
  <si>
    <t>Compulsory transfers to government (infrastructure and other) (1415E4)</t>
  </si>
  <si>
    <t>Compulsory transfers to government (infrastructure and other)</t>
  </si>
  <si>
    <t>1415E4</t>
  </si>
  <si>
    <t>Belize</t>
  </si>
  <si>
    <t>BZ</t>
  </si>
  <si>
    <t>BLZ</t>
  </si>
  <si>
    <t>84</t>
  </si>
  <si>
    <t>BZD</t>
  </si>
  <si>
    <t>Belize dollar</t>
  </si>
  <si>
    <t>2502</t>
  </si>
  <si>
    <t>Iron pyrites (2502)</t>
  </si>
  <si>
    <t>Iron pyrites (2502), volume</t>
  </si>
  <si>
    <t>Other rent payments</t>
  </si>
  <si>
    <t>1415E5</t>
  </si>
  <si>
    <t>Benin</t>
  </si>
  <si>
    <t>BJ</t>
  </si>
  <si>
    <t>BEN</t>
  </si>
  <si>
    <t>204</t>
  </si>
  <si>
    <t>XOF</t>
  </si>
  <si>
    <t>West African CFA franc</t>
  </si>
  <si>
    <t>BIF</t>
  </si>
  <si>
    <t>Burundian franc</t>
  </si>
  <si>
    <t>2507</t>
  </si>
  <si>
    <t>Kaolin (2507)</t>
  </si>
  <si>
    <t>Kaolin (2507), volume</t>
  </si>
  <si>
    <t>Sales of goods and services by government units (1421E)</t>
  </si>
  <si>
    <t>Sales of goods and services by government units</t>
  </si>
  <si>
    <t>1421E</t>
  </si>
  <si>
    <t>Sales of goods and services (142E)</t>
  </si>
  <si>
    <t>Bermuda</t>
  </si>
  <si>
    <t>BM</t>
  </si>
  <si>
    <t>BMU</t>
  </si>
  <si>
    <t>60</t>
  </si>
  <si>
    <t>BMD</t>
  </si>
  <si>
    <t>Bermudian dollar</t>
  </si>
  <si>
    <t>2607</t>
  </si>
  <si>
    <t>Lead (2607)</t>
  </si>
  <si>
    <t>Lead (2607), volume</t>
  </si>
  <si>
    <t>Administrative fees for government services (1422E)</t>
  </si>
  <si>
    <t>Administrative fees for government services</t>
  </si>
  <si>
    <t>1422E</t>
  </si>
  <si>
    <t>Bhutan</t>
  </si>
  <si>
    <t>BT</t>
  </si>
  <si>
    <t>BTN</t>
  </si>
  <si>
    <t>64</t>
  </si>
  <si>
    <t>Bhutanese ngultrum</t>
  </si>
  <si>
    <t>BND</t>
  </si>
  <si>
    <t>Brunei dollar</t>
  </si>
  <si>
    <t>2702</t>
  </si>
  <si>
    <t>Lignite (2702)</t>
  </si>
  <si>
    <t>Lignite (2702), volume</t>
  </si>
  <si>
    <t>Fines, penalties, and forfeits (143E)</t>
  </si>
  <si>
    <t>Fines, penalties, and forfeits</t>
  </si>
  <si>
    <t>143E</t>
  </si>
  <si>
    <t>Bolivia</t>
  </si>
  <si>
    <t>BO</t>
  </si>
  <si>
    <t>BOL</t>
  </si>
  <si>
    <t>68</t>
  </si>
  <si>
    <t>BOB</t>
  </si>
  <si>
    <t>Bolivian boliviano</t>
  </si>
  <si>
    <t>2521</t>
  </si>
  <si>
    <t>Limestone (2521)</t>
  </si>
  <si>
    <t>Limestone (2521), volume</t>
  </si>
  <si>
    <t>Voluntary transfers to government (donations) (144E1)</t>
  </si>
  <si>
    <t>Voluntary transfers to government (donations)</t>
  </si>
  <si>
    <t>144E1</t>
  </si>
  <si>
    <t>Bosnia and Herzegovina</t>
  </si>
  <si>
    <t>BA</t>
  </si>
  <si>
    <t>BIH</t>
  </si>
  <si>
    <t>70</t>
  </si>
  <si>
    <t>BRL</t>
  </si>
  <si>
    <t>Brazilian real</t>
  </si>
  <si>
    <t>2602</t>
  </si>
  <si>
    <t>Manganese (2602)</t>
  </si>
  <si>
    <t>Manganese (2602), volume</t>
  </si>
  <si>
    <t>&lt;Choose from menu&gt;</t>
  </si>
  <si>
    <t>Botswana</t>
  </si>
  <si>
    <t>BW</t>
  </si>
  <si>
    <t>BWA</t>
  </si>
  <si>
    <t>72</t>
  </si>
  <si>
    <t>BWP</t>
  </si>
  <si>
    <t>Botswana pula</t>
  </si>
  <si>
    <t>2515</t>
  </si>
  <si>
    <t>Marble (2515)</t>
  </si>
  <si>
    <t>Marble (2515), volume</t>
  </si>
  <si>
    <t>Brazil</t>
  </si>
  <si>
    <t>BR</t>
  </si>
  <si>
    <t>BRA</t>
  </si>
  <si>
    <t>76</t>
  </si>
  <si>
    <t>2525</t>
  </si>
  <si>
    <t>Mica (2525)</t>
  </si>
  <si>
    <t>Mica (2525), volume</t>
  </si>
  <si>
    <t>British Indian Ocean Territory</t>
  </si>
  <si>
    <t>IO</t>
  </si>
  <si>
    <t>IOT</t>
  </si>
  <si>
    <t>86</t>
  </si>
  <si>
    <t>2530</t>
  </si>
  <si>
    <t>Mineral substances not elsewhere specified (2530)</t>
  </si>
  <si>
    <t>Mineral substances not elsewhere specified (2530), volume</t>
  </si>
  <si>
    <t>British Virgin Islands</t>
  </si>
  <si>
    <t>VG</t>
  </si>
  <si>
    <t>VGB</t>
  </si>
  <si>
    <t>92</t>
  </si>
  <si>
    <t>2613</t>
  </si>
  <si>
    <t>Molybdenum (2613)</t>
  </si>
  <si>
    <t>Molybdenum (2613), volume</t>
  </si>
  <si>
    <t>Brunei Darussalam</t>
  </si>
  <si>
    <t>BN</t>
  </si>
  <si>
    <t>BRN</t>
  </si>
  <si>
    <t>96</t>
  </si>
  <si>
    <t>2511</t>
  </si>
  <si>
    <t>Natural barium sulphate (2511)</t>
  </si>
  <si>
    <t>Natural barium sulphate (2511), volume</t>
  </si>
  <si>
    <t>Bulgaria</t>
  </si>
  <si>
    <t>BG</t>
  </si>
  <si>
    <t>BGR</t>
  </si>
  <si>
    <t>100</t>
  </si>
  <si>
    <t>CAD</t>
  </si>
  <si>
    <t>Canadian dollar</t>
  </si>
  <si>
    <t>2528</t>
  </si>
  <si>
    <t>Natural borates and concentrates (2528)</t>
  </si>
  <si>
    <t>Natural borates and concentrates (2528), volume</t>
  </si>
  <si>
    <t>Burkina Faso</t>
  </si>
  <si>
    <t>BF</t>
  </si>
  <si>
    <t>BFA</t>
  </si>
  <si>
    <t>854</t>
  </si>
  <si>
    <t>CDF</t>
  </si>
  <si>
    <t>Congolese franc</t>
  </si>
  <si>
    <t>2510</t>
  </si>
  <si>
    <t>Natural calcium phosphates (2510)</t>
  </si>
  <si>
    <t>Natural calcium phosphates (2510), volume</t>
  </si>
  <si>
    <t>Burundi</t>
  </si>
  <si>
    <t>BI</t>
  </si>
  <si>
    <t>BDI</t>
  </si>
  <si>
    <t>108</t>
  </si>
  <si>
    <t>CHF</t>
  </si>
  <si>
    <t>Swiss franc</t>
  </si>
  <si>
    <t>2527</t>
  </si>
  <si>
    <t>Natural cryolite (2527)</t>
  </si>
  <si>
    <t>Natural cryolite (2527), volume</t>
  </si>
  <si>
    <t>Cambodia</t>
  </si>
  <si>
    <t>KH</t>
  </si>
  <si>
    <t>KHM</t>
  </si>
  <si>
    <t>116</t>
  </si>
  <si>
    <t>KHR</t>
  </si>
  <si>
    <t>Cambodian Riel</t>
  </si>
  <si>
    <t>CLF</t>
  </si>
  <si>
    <t>Chilean Unidad de Fomento</t>
  </si>
  <si>
    <t>2711</t>
  </si>
  <si>
    <t>Natural gas (2711)</t>
  </si>
  <si>
    <t>Natural gas (2711), volume</t>
  </si>
  <si>
    <t>Cameroon</t>
  </si>
  <si>
    <t>CM</t>
  </si>
  <si>
    <t>CMR</t>
  </si>
  <si>
    <t>120</t>
  </si>
  <si>
    <t>XAF</t>
  </si>
  <si>
    <t>Central African CFA franc</t>
  </si>
  <si>
    <t>CNH</t>
  </si>
  <si>
    <t>Chinese yuan renminbi (offshore)</t>
  </si>
  <si>
    <t>2504</t>
  </si>
  <si>
    <t>Natural graphite (2504)</t>
  </si>
  <si>
    <t>Natural graphite (2504), volume</t>
  </si>
  <si>
    <t>Canada</t>
  </si>
  <si>
    <t>CA</t>
  </si>
  <si>
    <t>CAN</t>
  </si>
  <si>
    <t>124</t>
  </si>
  <si>
    <t>COP</t>
  </si>
  <si>
    <t>Colombian peso</t>
  </si>
  <si>
    <t>2519</t>
  </si>
  <si>
    <t>Natural magnesium carbonate (2519)</t>
  </si>
  <si>
    <t>Natural magnesium carbonate (2519), volume</t>
  </si>
  <si>
    <t>Cape Verde</t>
  </si>
  <si>
    <t>CV</t>
  </si>
  <si>
    <t>CPV</t>
  </si>
  <si>
    <t>132</t>
  </si>
  <si>
    <t>CVE</t>
  </si>
  <si>
    <t>Cape Verdean escudo</t>
  </si>
  <si>
    <t>CRC</t>
  </si>
  <si>
    <t>Costa Rican colon</t>
  </si>
  <si>
    <t>2505</t>
  </si>
  <si>
    <t>Natural sands (2505)</t>
  </si>
  <si>
    <t>Natural sands (2505), volume</t>
  </si>
  <si>
    <t>Cayman Islands</t>
  </si>
  <si>
    <t>KY</t>
  </si>
  <si>
    <t>CYM</t>
  </si>
  <si>
    <t>136</t>
  </si>
  <si>
    <t>KYD</t>
  </si>
  <si>
    <t>Cayman Islands Dollar</t>
  </si>
  <si>
    <t>CUC</t>
  </si>
  <si>
    <t>Cuban peso convertible</t>
  </si>
  <si>
    <t>2526</t>
  </si>
  <si>
    <t>Natural steatite (2526)</t>
  </si>
  <si>
    <t>Natural steatite (2526), volume</t>
  </si>
  <si>
    <t>Central African Republic</t>
  </si>
  <si>
    <t>CF</t>
  </si>
  <si>
    <t>CAF</t>
  </si>
  <si>
    <t>140</t>
  </si>
  <si>
    <t>2604</t>
  </si>
  <si>
    <t>Nickel (2604)</t>
  </si>
  <si>
    <t>Nickel (2604), volume</t>
  </si>
  <si>
    <t>Chad</t>
  </si>
  <si>
    <t>TD</t>
  </si>
  <si>
    <t>TCD</t>
  </si>
  <si>
    <t>148</t>
  </si>
  <si>
    <t>CZK</t>
  </si>
  <si>
    <t>Czech koruna</t>
  </si>
  <si>
    <t>2615</t>
  </si>
  <si>
    <t>Niobium (2615)</t>
  </si>
  <si>
    <t>Niobium (2615), volume</t>
  </si>
  <si>
    <t>Chile</t>
  </si>
  <si>
    <t>CL</t>
  </si>
  <si>
    <t>CHL</t>
  </si>
  <si>
    <t>152</t>
  </si>
  <si>
    <t>DJF</t>
  </si>
  <si>
    <t>Djiboutian franc</t>
  </si>
  <si>
    <t>2617</t>
  </si>
  <si>
    <t>Other (2617)</t>
  </si>
  <si>
    <t>Other (2617), volume</t>
  </si>
  <si>
    <t>China</t>
  </si>
  <si>
    <t>CN</t>
  </si>
  <si>
    <t>CHN</t>
  </si>
  <si>
    <t>156</t>
  </si>
  <si>
    <t>DKK</t>
  </si>
  <si>
    <t>Danish krone</t>
  </si>
  <si>
    <t>2508</t>
  </si>
  <si>
    <t>Other clays (2508)</t>
  </si>
  <si>
    <t>Other clays (2508), volume</t>
  </si>
  <si>
    <t>Christmas Island</t>
  </si>
  <si>
    <t>CX</t>
  </si>
  <si>
    <t>CXR</t>
  </si>
  <si>
    <t>162</t>
  </si>
  <si>
    <t>DOP</t>
  </si>
  <si>
    <t>Dominican peso</t>
  </si>
  <si>
    <t>2621</t>
  </si>
  <si>
    <t>Other slag and ash (2621)</t>
  </si>
  <si>
    <t>Other slag and ash (2621), volume</t>
  </si>
  <si>
    <t>Cocos (Keeling) Islands</t>
  </si>
  <si>
    <t>CC</t>
  </si>
  <si>
    <t>CCK</t>
  </si>
  <si>
    <t>166</t>
  </si>
  <si>
    <t>2703</t>
  </si>
  <si>
    <t>Peat (2703)</t>
  </si>
  <si>
    <t>Peat (2703), volume</t>
  </si>
  <si>
    <t>Colombia</t>
  </si>
  <si>
    <t>CO</t>
  </si>
  <si>
    <t>COL</t>
  </si>
  <si>
    <t>170</t>
  </si>
  <si>
    <t>EGP</t>
  </si>
  <si>
    <t>Egyptian pound</t>
  </si>
  <si>
    <t>2517</t>
  </si>
  <si>
    <t>Pebbles (2517)</t>
  </si>
  <si>
    <t>Pebbles (2517), volume</t>
  </si>
  <si>
    <t>Comoros</t>
  </si>
  <si>
    <t>KM</t>
  </si>
  <si>
    <t>COM</t>
  </si>
  <si>
    <t>174</t>
  </si>
  <si>
    <t>KMF</t>
  </si>
  <si>
    <t>Comorian Franc</t>
  </si>
  <si>
    <t>ERN</t>
  </si>
  <si>
    <t>Eritrean nakfa</t>
  </si>
  <si>
    <t>2713</t>
  </si>
  <si>
    <t>Petroleum coke (2713)</t>
  </si>
  <si>
    <t>Petroleum coke (2713), volume</t>
  </si>
  <si>
    <t>Costa Rica</t>
  </si>
  <si>
    <t>CR</t>
  </si>
  <si>
    <t>CRI</t>
  </si>
  <si>
    <t>188</t>
  </si>
  <si>
    <t>ETB</t>
  </si>
  <si>
    <t>Ethiopian birr</t>
  </si>
  <si>
    <t>2712</t>
  </si>
  <si>
    <t>Petroleum jelly (2712)</t>
  </si>
  <si>
    <t>Petroleum jelly (2712), volume</t>
  </si>
  <si>
    <t>Cote d'Ivoire</t>
  </si>
  <si>
    <t>CI</t>
  </si>
  <si>
    <t>CIV</t>
  </si>
  <si>
    <t>384</t>
  </si>
  <si>
    <t>2710</t>
  </si>
  <si>
    <t>Petroleum oils excluding crude (2710)</t>
  </si>
  <si>
    <t>Petroleum oils excluding crude (2710), volume</t>
  </si>
  <si>
    <t>Croatia</t>
  </si>
  <si>
    <t>HR</t>
  </si>
  <si>
    <t>HRV</t>
  </si>
  <si>
    <t>191</t>
  </si>
  <si>
    <t>HRK</t>
  </si>
  <si>
    <t>Croatian Kuna</t>
  </si>
  <si>
    <t>FJD</t>
  </si>
  <si>
    <t>Fijian dollar</t>
  </si>
  <si>
    <t>2708</t>
  </si>
  <si>
    <t>Pitch and pitch coke (2708)</t>
  </si>
  <si>
    <t>Pitch and pitch coke (2708), volume</t>
  </si>
  <si>
    <t>Cuba</t>
  </si>
  <si>
    <t>CU</t>
  </si>
  <si>
    <t>CUB</t>
  </si>
  <si>
    <t>192</t>
  </si>
  <si>
    <t>FKP</t>
  </si>
  <si>
    <t>Falkland Islands pound</t>
  </si>
  <si>
    <t>2523</t>
  </si>
  <si>
    <t>Portland cement (2523)</t>
  </si>
  <si>
    <t>Portland cement (2523), volume</t>
  </si>
  <si>
    <t>Cyprus</t>
  </si>
  <si>
    <t>CY</t>
  </si>
  <si>
    <t>CYP</t>
  </si>
  <si>
    <t>196</t>
  </si>
  <si>
    <t>GBP</t>
  </si>
  <si>
    <t>Pound sterling</t>
  </si>
  <si>
    <t>2616</t>
  </si>
  <si>
    <t>Precious metals (2616)</t>
  </si>
  <si>
    <t>Precious metals (2616), volume</t>
  </si>
  <si>
    <t>Czech Republic</t>
  </si>
  <si>
    <t>CZ</t>
  </si>
  <si>
    <t>CZE</t>
  </si>
  <si>
    <t>203</t>
  </si>
  <si>
    <t>GEL</t>
  </si>
  <si>
    <t>Georgian lari</t>
  </si>
  <si>
    <t>2707</t>
  </si>
  <si>
    <t>Products of the distillation of coal tar (2707)</t>
  </si>
  <si>
    <t>Products of the distillation of coal tar (2707), volume</t>
  </si>
  <si>
    <t>Democratic Republic of Congo</t>
  </si>
  <si>
    <t>CD</t>
  </si>
  <si>
    <t>COD</t>
  </si>
  <si>
    <t>180</t>
  </si>
  <si>
    <t>GGP</t>
  </si>
  <si>
    <t>Pound</t>
  </si>
  <si>
    <t>2513</t>
  </si>
  <si>
    <t>Pumice stone (2513)</t>
  </si>
  <si>
    <t>Pumice stone (2513), volume</t>
  </si>
  <si>
    <t>Denmark</t>
  </si>
  <si>
    <t>DK</t>
  </si>
  <si>
    <t>DNK</t>
  </si>
  <si>
    <t>208</t>
  </si>
  <si>
    <t>GHS</t>
  </si>
  <si>
    <t>Ghanaian cedi</t>
  </si>
  <si>
    <t>2506</t>
  </si>
  <si>
    <t>Quartz (2506)</t>
  </si>
  <si>
    <t>Quartz (2506), volume</t>
  </si>
  <si>
    <t>Djibouti</t>
  </si>
  <si>
    <t>DJ</t>
  </si>
  <si>
    <t>DJI</t>
  </si>
  <si>
    <t>262</t>
  </si>
  <si>
    <t>GIP</t>
  </si>
  <si>
    <t>Gibraltar pound</t>
  </si>
  <si>
    <t>2522</t>
  </si>
  <si>
    <t>Quicklime (2522)</t>
  </si>
  <si>
    <t>Quicklime (2522), volume</t>
  </si>
  <si>
    <t>Dominica</t>
  </si>
  <si>
    <t>DM</t>
  </si>
  <si>
    <t>DMA</t>
  </si>
  <si>
    <t>212</t>
  </si>
  <si>
    <t>GMD</t>
  </si>
  <si>
    <t>Gambian dalasi</t>
  </si>
  <si>
    <t>2501</t>
  </si>
  <si>
    <t>Salt and pure sodium chloride (2501)</t>
  </si>
  <si>
    <t>Salt and pure sodium chloride (2501), volume</t>
  </si>
  <si>
    <t>Dominican Republic</t>
  </si>
  <si>
    <t>DO</t>
  </si>
  <si>
    <t>DOM</t>
  </si>
  <si>
    <t>214</t>
  </si>
  <si>
    <t>GNF</t>
  </si>
  <si>
    <t>Guinean franc</t>
  </si>
  <si>
    <t>2512</t>
  </si>
  <si>
    <t>Siliceous fossil meals (2512)</t>
  </si>
  <si>
    <t>Siliceous fossil meals (2512), volume</t>
  </si>
  <si>
    <t>Ecuador</t>
  </si>
  <si>
    <t>EC</t>
  </si>
  <si>
    <t>ECU</t>
  </si>
  <si>
    <t>218</t>
  </si>
  <si>
    <t>GTQ</t>
  </si>
  <si>
    <t>Guatemalan quetzal</t>
  </si>
  <si>
    <t>7106</t>
  </si>
  <si>
    <t>Silver (7106)</t>
  </si>
  <si>
    <t>Silver (7106), volume</t>
  </si>
  <si>
    <t>Egypt</t>
  </si>
  <si>
    <t>EG</t>
  </si>
  <si>
    <t>EGY</t>
  </si>
  <si>
    <t>818</t>
  </si>
  <si>
    <t>GYD</t>
  </si>
  <si>
    <t>Guyanese Dollar</t>
  </si>
  <si>
    <t>2619</t>
  </si>
  <si>
    <t>Slag (2619)</t>
  </si>
  <si>
    <t>Slag (2619), volume</t>
  </si>
  <si>
    <t>El Salvador</t>
  </si>
  <si>
    <t>SV</t>
  </si>
  <si>
    <t>SLV</t>
  </si>
  <si>
    <t>222</t>
  </si>
  <si>
    <t>HKD</t>
  </si>
  <si>
    <t>Hong Kong Dollar</t>
  </si>
  <si>
    <t>2514</t>
  </si>
  <si>
    <t>Slate (2514)</t>
  </si>
  <si>
    <t>Slate (2514), volume</t>
  </si>
  <si>
    <t>Equatorial Guinea</t>
  </si>
  <si>
    <t>GQ</t>
  </si>
  <si>
    <t>GNQ</t>
  </si>
  <si>
    <t>226</t>
  </si>
  <si>
    <t>HNL</t>
  </si>
  <si>
    <t>Honduran Lempira</t>
  </si>
  <si>
    <t>2503</t>
  </si>
  <si>
    <t>Sulphur of all kinds (2503)</t>
  </si>
  <si>
    <t>Sulphur of all kinds (2503), volume</t>
  </si>
  <si>
    <t>Eritrea</t>
  </si>
  <si>
    <t>ER</t>
  </si>
  <si>
    <t>ERI</t>
  </si>
  <si>
    <t>232</t>
  </si>
  <si>
    <t>2706</t>
  </si>
  <si>
    <t>Tar distilled from coal (2706)</t>
  </si>
  <si>
    <t>Tar distilled from coal (2706), volume</t>
  </si>
  <si>
    <t>Estonia</t>
  </si>
  <si>
    <t>EE</t>
  </si>
  <si>
    <t>EST</t>
  </si>
  <si>
    <t>233</t>
  </si>
  <si>
    <t>HTG</t>
  </si>
  <si>
    <t>Haitian Gourde</t>
  </si>
  <si>
    <t>2609</t>
  </si>
  <si>
    <t>Tin (2609)</t>
  </si>
  <si>
    <t>Tin (2609), volume</t>
  </si>
  <si>
    <t>Eswatini</t>
  </si>
  <si>
    <t>SZ</t>
  </si>
  <si>
    <t>SWZ</t>
  </si>
  <si>
    <t>748</t>
  </si>
  <si>
    <t>SZL</t>
  </si>
  <si>
    <t>Swazi Lilangeni</t>
  </si>
  <si>
    <t>HUF</t>
  </si>
  <si>
    <t>Hungarian Forint</t>
  </si>
  <si>
    <t>2614</t>
  </si>
  <si>
    <t>Titanium (2614)</t>
  </si>
  <si>
    <t>Titanium (2614), volume</t>
  </si>
  <si>
    <t>Ethiopia</t>
  </si>
  <si>
    <t>ET</t>
  </si>
  <si>
    <t>ETH</t>
  </si>
  <si>
    <t>231</t>
  </si>
  <si>
    <t>IDR</t>
  </si>
  <si>
    <t>Indonesian Rupiah</t>
  </si>
  <si>
    <t>2611</t>
  </si>
  <si>
    <t>Tungsten (2611)</t>
  </si>
  <si>
    <t>Tungsten (2611), volume</t>
  </si>
  <si>
    <t>Falkland Islands</t>
  </si>
  <si>
    <t>FK</t>
  </si>
  <si>
    <t>FLK</t>
  </si>
  <si>
    <t>238</t>
  </si>
  <si>
    <t>ILS</t>
  </si>
  <si>
    <t>Israeli New Shekel</t>
  </si>
  <si>
    <t>2612</t>
  </si>
  <si>
    <t>Uranium or thorium (2612)</t>
  </si>
  <si>
    <t>Uranium or thorium (2612), volume</t>
  </si>
  <si>
    <t>Faroe Islands</t>
  </si>
  <si>
    <t>FO</t>
  </si>
  <si>
    <t>FRO</t>
  </si>
  <si>
    <t>234</t>
  </si>
  <si>
    <t>IMP</t>
  </si>
  <si>
    <t>Isle of Man Pound</t>
  </si>
  <si>
    <t>2608</t>
  </si>
  <si>
    <t>Zinc (2608)</t>
  </si>
  <si>
    <t>Zinc (2608), volume</t>
  </si>
  <si>
    <t>Fiji</t>
  </si>
  <si>
    <t>FJ</t>
  </si>
  <si>
    <t>FJI</t>
  </si>
  <si>
    <t>242</t>
  </si>
  <si>
    <t>INR</t>
  </si>
  <si>
    <t>Indian Rupee</t>
  </si>
  <si>
    <t>Finland</t>
  </si>
  <si>
    <t>FI</t>
  </si>
  <si>
    <t>FIN</t>
  </si>
  <si>
    <t>246</t>
  </si>
  <si>
    <t>IQD</t>
  </si>
  <si>
    <t>Iraqi dinar</t>
  </si>
  <si>
    <t>France</t>
  </si>
  <si>
    <t>FR</t>
  </si>
  <si>
    <t>FRA</t>
  </si>
  <si>
    <t>250</t>
  </si>
  <si>
    <t>IRR</t>
  </si>
  <si>
    <t>Iranian Rial</t>
  </si>
  <si>
    <t>French Guiana</t>
  </si>
  <si>
    <t>GF</t>
  </si>
  <si>
    <t>GUF</t>
  </si>
  <si>
    <t>254</t>
  </si>
  <si>
    <t>ISK</t>
  </si>
  <si>
    <t>Icelandic króna</t>
  </si>
  <si>
    <t>French Polynesia</t>
  </si>
  <si>
    <t>PF</t>
  </si>
  <si>
    <t>PYF</t>
  </si>
  <si>
    <t>258</t>
  </si>
  <si>
    <t>JEP</t>
  </si>
  <si>
    <t>Jersey Pound</t>
  </si>
  <si>
    <t>French Southern Territories</t>
  </si>
  <si>
    <t>TF</t>
  </si>
  <si>
    <t>ATF</t>
  </si>
  <si>
    <t>260</t>
  </si>
  <si>
    <t>JMD</t>
  </si>
  <si>
    <t>Jamaican Dollar</t>
  </si>
  <si>
    <t>Gabon</t>
  </si>
  <si>
    <t>GA</t>
  </si>
  <si>
    <t>GAB</t>
  </si>
  <si>
    <t>266</t>
  </si>
  <si>
    <t>JOD</t>
  </si>
  <si>
    <t>Jordanian Dinar</t>
  </si>
  <si>
    <t>Gambia</t>
  </si>
  <si>
    <t>GM</t>
  </si>
  <si>
    <t>GMB</t>
  </si>
  <si>
    <t>270</t>
  </si>
  <si>
    <t>JPY</t>
  </si>
  <si>
    <t>Japanese Yen</t>
  </si>
  <si>
    <t>Georgia</t>
  </si>
  <si>
    <t>GE</t>
  </si>
  <si>
    <t>GEO</t>
  </si>
  <si>
    <t>268</t>
  </si>
  <si>
    <t>KES</t>
  </si>
  <si>
    <t>Kenyan Shilling</t>
  </si>
  <si>
    <t>Germany</t>
  </si>
  <si>
    <t>DE</t>
  </si>
  <si>
    <t>DEU</t>
  </si>
  <si>
    <t>276</t>
  </si>
  <si>
    <t>KGS</t>
  </si>
  <si>
    <t>Kyrgyzstani Som</t>
  </si>
  <si>
    <t>Ghana</t>
  </si>
  <si>
    <t>GH</t>
  </si>
  <si>
    <t>GHA</t>
  </si>
  <si>
    <t>288</t>
  </si>
  <si>
    <t>Gibraltar</t>
  </si>
  <si>
    <t>GI</t>
  </si>
  <si>
    <t>GIB</t>
  </si>
  <si>
    <t>292</t>
  </si>
  <si>
    <t>Greece</t>
  </si>
  <si>
    <t>GR</t>
  </si>
  <si>
    <t>GRC</t>
  </si>
  <si>
    <t>300</t>
  </si>
  <si>
    <t>KPW</t>
  </si>
  <si>
    <t>North Korean Won</t>
  </si>
  <si>
    <t>Greenland</t>
  </si>
  <si>
    <t>GL</t>
  </si>
  <si>
    <t>GRL</t>
  </si>
  <si>
    <t>304</t>
  </si>
  <si>
    <t>KRW</t>
  </si>
  <si>
    <t>South Korean Won</t>
  </si>
  <si>
    <t>Grenada</t>
  </si>
  <si>
    <t>GD</t>
  </si>
  <si>
    <t>GRD</t>
  </si>
  <si>
    <t>308</t>
  </si>
  <si>
    <t>KWD</t>
  </si>
  <si>
    <t>Kuwaiti Dinar</t>
  </si>
  <si>
    <t>Guadeloupe</t>
  </si>
  <si>
    <t>GP</t>
  </si>
  <si>
    <t>GLP</t>
  </si>
  <si>
    <t>312</t>
  </si>
  <si>
    <t>Guam</t>
  </si>
  <si>
    <t>GU</t>
  </si>
  <si>
    <t>GUM</t>
  </si>
  <si>
    <t>316</t>
  </si>
  <si>
    <t>KZT</t>
  </si>
  <si>
    <t>Kazakhstani Tenge</t>
  </si>
  <si>
    <t>Guatemala</t>
  </si>
  <si>
    <t>GT</t>
  </si>
  <si>
    <t>GTM</t>
  </si>
  <si>
    <t>320</t>
  </si>
  <si>
    <t>LAK</t>
  </si>
  <si>
    <t>Lao Kip</t>
  </si>
  <si>
    <t>Guernsey</t>
  </si>
  <si>
    <t>GG</t>
  </si>
  <si>
    <t>GGY</t>
  </si>
  <si>
    <t>831</t>
  </si>
  <si>
    <t>LBP</t>
  </si>
  <si>
    <t>Lebanese Pound</t>
  </si>
  <si>
    <t>Guinea</t>
  </si>
  <si>
    <t>GN</t>
  </si>
  <si>
    <t>GIN</t>
  </si>
  <si>
    <t>324</t>
  </si>
  <si>
    <t>LKR</t>
  </si>
  <si>
    <t>Sri Lankan Rupee</t>
  </si>
  <si>
    <t>Guinea-Bissau</t>
  </si>
  <si>
    <t>GW</t>
  </si>
  <si>
    <t>GNB</t>
  </si>
  <si>
    <t>624</t>
  </si>
  <si>
    <t>LRD</t>
  </si>
  <si>
    <t>Liberian Dollar</t>
  </si>
  <si>
    <t>Guyana</t>
  </si>
  <si>
    <t>GY</t>
  </si>
  <si>
    <t>GUY</t>
  </si>
  <si>
    <t>328</t>
  </si>
  <si>
    <t>LSL</t>
  </si>
  <si>
    <t>Lesotho loti</t>
  </si>
  <si>
    <t>Haiti</t>
  </si>
  <si>
    <t>HT</t>
  </si>
  <si>
    <t>HTI</t>
  </si>
  <si>
    <t>332</t>
  </si>
  <si>
    <t>LYD</t>
  </si>
  <si>
    <t>Libyan Dinar</t>
  </si>
  <si>
    <t>Heard and Mcdonald Islands</t>
  </si>
  <si>
    <t>HM</t>
  </si>
  <si>
    <t>HMD</t>
  </si>
  <si>
    <t>334</t>
  </si>
  <si>
    <t>MAD</t>
  </si>
  <si>
    <t>Moroccan Dirham</t>
  </si>
  <si>
    <t>Honduras</t>
  </si>
  <si>
    <t>HN</t>
  </si>
  <si>
    <t>HND</t>
  </si>
  <si>
    <t>340</t>
  </si>
  <si>
    <t>MDL</t>
  </si>
  <si>
    <t>Moldovan Leu</t>
  </si>
  <si>
    <t>Hong Kong</t>
  </si>
  <si>
    <t>HK</t>
  </si>
  <si>
    <t>HKG</t>
  </si>
  <si>
    <t>344</t>
  </si>
  <si>
    <t>MGA</t>
  </si>
  <si>
    <t>Malagasy Ariary</t>
  </si>
  <si>
    <t>Hungary</t>
  </si>
  <si>
    <t>HU</t>
  </si>
  <si>
    <t>HUN</t>
  </si>
  <si>
    <t>348</t>
  </si>
  <si>
    <t>MKD</t>
  </si>
  <si>
    <t>Macedonian denar</t>
  </si>
  <si>
    <t>Iceland</t>
  </si>
  <si>
    <t>IS</t>
  </si>
  <si>
    <t>ISL</t>
  </si>
  <si>
    <t>352</t>
  </si>
  <si>
    <t>MMK</t>
  </si>
  <si>
    <t>Burmese Kyat</t>
  </si>
  <si>
    <t>India</t>
  </si>
  <si>
    <t>IN</t>
  </si>
  <si>
    <t>IND</t>
  </si>
  <si>
    <t>356</t>
  </si>
  <si>
    <t>MNT</t>
  </si>
  <si>
    <t>Mongolian Tugrik</t>
  </si>
  <si>
    <t>Indonesia</t>
  </si>
  <si>
    <t>ID</t>
  </si>
  <si>
    <t>IDN</t>
  </si>
  <si>
    <t>360</t>
  </si>
  <si>
    <t>MOP</t>
  </si>
  <si>
    <t>Macanese patca</t>
  </si>
  <si>
    <t>Iran</t>
  </si>
  <si>
    <t>IR</t>
  </si>
  <si>
    <t>IRN</t>
  </si>
  <si>
    <t>364</t>
  </si>
  <si>
    <t>MRO</t>
  </si>
  <si>
    <t>Mauritanian Ouguiya</t>
  </si>
  <si>
    <t>Iraq</t>
  </si>
  <si>
    <t>IQ</t>
  </si>
  <si>
    <t>IRQ</t>
  </si>
  <si>
    <t>368</t>
  </si>
  <si>
    <t>MUR</t>
  </si>
  <si>
    <t>Mauritian Rupee</t>
  </si>
  <si>
    <t>Ireland</t>
  </si>
  <si>
    <t>IE</t>
  </si>
  <si>
    <t>IRL</t>
  </si>
  <si>
    <t>372</t>
  </si>
  <si>
    <t>MVR</t>
  </si>
  <si>
    <t>Maldivian Rufiyaa</t>
  </si>
  <si>
    <t>Isle of Man</t>
  </si>
  <si>
    <t>IM</t>
  </si>
  <si>
    <t>IMN</t>
  </si>
  <si>
    <t>833</t>
  </si>
  <si>
    <t>MWK</t>
  </si>
  <si>
    <t>Malawian kwacha</t>
  </si>
  <si>
    <t>Israel</t>
  </si>
  <si>
    <t>IL</t>
  </si>
  <si>
    <t>ISR</t>
  </si>
  <si>
    <t>376</t>
  </si>
  <si>
    <t>MXN</t>
  </si>
  <si>
    <t>Mexican Peso</t>
  </si>
  <si>
    <t>Italy</t>
  </si>
  <si>
    <t>IT</t>
  </si>
  <si>
    <t>ITA</t>
  </si>
  <si>
    <t>380</t>
  </si>
  <si>
    <t>MYR</t>
  </si>
  <si>
    <t>Malaysian Ringgit</t>
  </si>
  <si>
    <t>Jamaica</t>
  </si>
  <si>
    <t>JM</t>
  </si>
  <si>
    <t>JAM</t>
  </si>
  <si>
    <t>388</t>
  </si>
  <si>
    <t>MZN</t>
  </si>
  <si>
    <t>Mozambique Metical</t>
  </si>
  <si>
    <t>Japan</t>
  </si>
  <si>
    <t>JP</t>
  </si>
  <si>
    <t>JPN</t>
  </si>
  <si>
    <t>392</t>
  </si>
  <si>
    <t>NAD</t>
  </si>
  <si>
    <t>Namibian Dollar</t>
  </si>
  <si>
    <t>Jersey</t>
  </si>
  <si>
    <t>JE</t>
  </si>
  <si>
    <t>JEY</t>
  </si>
  <si>
    <t>832</t>
  </si>
  <si>
    <t>NGN</t>
  </si>
  <si>
    <t>Nigerian Naira</t>
  </si>
  <si>
    <t>Jordan</t>
  </si>
  <si>
    <t>JO</t>
  </si>
  <si>
    <t>JOR</t>
  </si>
  <si>
    <t>400</t>
  </si>
  <si>
    <t>NIO</t>
  </si>
  <si>
    <t>Nicaraguan córdoba oro</t>
  </si>
  <si>
    <t>Kazakhstan</t>
  </si>
  <si>
    <t>KZ</t>
  </si>
  <si>
    <t>KAZ</t>
  </si>
  <si>
    <t>398</t>
  </si>
  <si>
    <t>NOK</t>
  </si>
  <si>
    <t>Norwegian Krone</t>
  </si>
  <si>
    <t>Kenya</t>
  </si>
  <si>
    <t>KE</t>
  </si>
  <si>
    <t>KEN</t>
  </si>
  <si>
    <t>404</t>
  </si>
  <si>
    <t>NPR</t>
  </si>
  <si>
    <t>Nepalese Rupee</t>
  </si>
  <si>
    <t>Kiribati</t>
  </si>
  <si>
    <t>KI</t>
  </si>
  <si>
    <t>KIR</t>
  </si>
  <si>
    <t>296</t>
  </si>
  <si>
    <t>NZD</t>
  </si>
  <si>
    <t>New Zealand Dollar</t>
  </si>
  <si>
    <t>Korea (North)</t>
  </si>
  <si>
    <t>KP</t>
  </si>
  <si>
    <t>PRK</t>
  </si>
  <si>
    <t>408</t>
  </si>
  <si>
    <t>OMR</t>
  </si>
  <si>
    <t>Omani Rial</t>
  </si>
  <si>
    <t>Korea (South)</t>
  </si>
  <si>
    <t>KR</t>
  </si>
  <si>
    <t>KOR</t>
  </si>
  <si>
    <t>410</t>
  </si>
  <si>
    <t>PAB</t>
  </si>
  <si>
    <t>Panamanian balboa</t>
  </si>
  <si>
    <t>Kosovo</t>
  </si>
  <si>
    <t>XK</t>
  </si>
  <si>
    <t>XKX</t>
  </si>
  <si>
    <t>-</t>
  </si>
  <si>
    <t>PEN</t>
  </si>
  <si>
    <t>Peruvian Sol</t>
  </si>
  <si>
    <t>Kuwait</t>
  </si>
  <si>
    <t>KW</t>
  </si>
  <si>
    <t>KWT</t>
  </si>
  <si>
    <t>414</t>
  </si>
  <si>
    <t>PGK</t>
  </si>
  <si>
    <t>Papua New Guinean Kina</t>
  </si>
  <si>
    <t>Kyrgyz Republic</t>
  </si>
  <si>
    <t>KG</t>
  </si>
  <si>
    <t>KGZ</t>
  </si>
  <si>
    <t>417</t>
  </si>
  <si>
    <t>PHP</t>
  </si>
  <si>
    <t>Philippine Peso</t>
  </si>
  <si>
    <t>Lao PDR</t>
  </si>
  <si>
    <t>LA</t>
  </si>
  <si>
    <t>LAO</t>
  </si>
  <si>
    <t>418</t>
  </si>
  <si>
    <t>PKR</t>
  </si>
  <si>
    <t>Pakistani Rupee</t>
  </si>
  <si>
    <t>Latvia</t>
  </si>
  <si>
    <t>LV</t>
  </si>
  <si>
    <t>LVA</t>
  </si>
  <si>
    <t>428</t>
  </si>
  <si>
    <t>PLN</t>
  </si>
  <si>
    <t>Polish Zloty</t>
  </si>
  <si>
    <t>Lebanon</t>
  </si>
  <si>
    <t>LB</t>
  </si>
  <si>
    <t>LBN</t>
  </si>
  <si>
    <t>422</t>
  </si>
  <si>
    <t>PYG</t>
  </si>
  <si>
    <t>Paraguayan guaraní</t>
  </si>
  <si>
    <t>Lesotho</t>
  </si>
  <si>
    <t>LS</t>
  </si>
  <si>
    <t>LSO</t>
  </si>
  <si>
    <t>426</t>
  </si>
  <si>
    <t>QAR</t>
  </si>
  <si>
    <t>Qatari Riyal</t>
  </si>
  <si>
    <t>Liberia</t>
  </si>
  <si>
    <t>LR</t>
  </si>
  <si>
    <t>LBR</t>
  </si>
  <si>
    <t>430</t>
  </si>
  <si>
    <t>RON</t>
  </si>
  <si>
    <t>Romanian Leu</t>
  </si>
  <si>
    <t>Libya</t>
  </si>
  <si>
    <t>LY</t>
  </si>
  <si>
    <t>LBY</t>
  </si>
  <si>
    <t>434</t>
  </si>
  <si>
    <t>RSD</t>
  </si>
  <si>
    <t>Serbian Dinar</t>
  </si>
  <si>
    <t>Liechtenstein</t>
  </si>
  <si>
    <t>LI</t>
  </si>
  <si>
    <t>LIE</t>
  </si>
  <si>
    <t>438</t>
  </si>
  <si>
    <t>RUB</t>
  </si>
  <si>
    <t>Russian Ruble</t>
  </si>
  <si>
    <t>Lithuania</t>
  </si>
  <si>
    <t>LT</t>
  </si>
  <si>
    <t>LTU</t>
  </si>
  <si>
    <t>440</t>
  </si>
  <si>
    <t>RWF</t>
  </si>
  <si>
    <t>Rwandan Franc</t>
  </si>
  <si>
    <t>Luxembourg</t>
  </si>
  <si>
    <t>LU</t>
  </si>
  <si>
    <t>LUX</t>
  </si>
  <si>
    <t>442</t>
  </si>
  <si>
    <t>SAR</t>
  </si>
  <si>
    <t>Saudi Riyal</t>
  </si>
  <si>
    <t>Macao</t>
  </si>
  <si>
    <t>MO</t>
  </si>
  <si>
    <t>MAC</t>
  </si>
  <si>
    <t>446</t>
  </si>
  <si>
    <t>SBD</t>
  </si>
  <si>
    <t>Solomon Islands Dollar</t>
  </si>
  <si>
    <t>Macedonia</t>
  </si>
  <si>
    <t>MK</t>
  </si>
  <si>
    <t>807</t>
  </si>
  <si>
    <t>SCR</t>
  </si>
  <si>
    <t>Seychellois rupee</t>
  </si>
  <si>
    <t>Madagascar</t>
  </si>
  <si>
    <t>MG</t>
  </si>
  <si>
    <t>MDG</t>
  </si>
  <si>
    <t>450</t>
  </si>
  <si>
    <t>SDG</t>
  </si>
  <si>
    <t>Sudanese Pound</t>
  </si>
  <si>
    <t>Malawi</t>
  </si>
  <si>
    <t>MW</t>
  </si>
  <si>
    <t>MWI</t>
  </si>
  <si>
    <t>454</t>
  </si>
  <si>
    <t>SEK</t>
  </si>
  <si>
    <t>Swedish Krona</t>
  </si>
  <si>
    <t>Malaysia</t>
  </si>
  <si>
    <t>MY</t>
  </si>
  <si>
    <t>MYS</t>
  </si>
  <si>
    <t>458</t>
  </si>
  <si>
    <t>SGD</t>
  </si>
  <si>
    <t>Singapore Dollar</t>
  </si>
  <si>
    <t>Maldives</t>
  </si>
  <si>
    <t>MV</t>
  </si>
  <si>
    <t>MDV</t>
  </si>
  <si>
    <t>462</t>
  </si>
  <si>
    <t>SHP</t>
  </si>
  <si>
    <t>Saint Helena Pound</t>
  </si>
  <si>
    <t>Mali</t>
  </si>
  <si>
    <t>ML</t>
  </si>
  <si>
    <t>MLI</t>
  </si>
  <si>
    <t>466</t>
  </si>
  <si>
    <t>Sierra Leonean leone</t>
  </si>
  <si>
    <t>Malta</t>
  </si>
  <si>
    <t>MT</t>
  </si>
  <si>
    <t>MLT</t>
  </si>
  <si>
    <t>470</t>
  </si>
  <si>
    <t>SOS</t>
  </si>
  <si>
    <t>Somali Shilling</t>
  </si>
  <si>
    <t>Marshall Islands</t>
  </si>
  <si>
    <t>MH</t>
  </si>
  <si>
    <t>MHL</t>
  </si>
  <si>
    <t>584</t>
  </si>
  <si>
    <t>SRD</t>
  </si>
  <si>
    <t>Surinamese dollar</t>
  </si>
  <si>
    <t>Martinique</t>
  </si>
  <si>
    <t>MQ</t>
  </si>
  <si>
    <t>MTQ</t>
  </si>
  <si>
    <t>474</t>
  </si>
  <si>
    <t>SSP</t>
  </si>
  <si>
    <t>South Sudanese Pound</t>
  </si>
  <si>
    <t>Mauritania</t>
  </si>
  <si>
    <t>MR</t>
  </si>
  <si>
    <t>MRT</t>
  </si>
  <si>
    <t>478</t>
  </si>
  <si>
    <t>STD</t>
  </si>
  <si>
    <t>São Tomé and Príncipe Dobra</t>
  </si>
  <si>
    <t>Mauritius</t>
  </si>
  <si>
    <t>MU</t>
  </si>
  <si>
    <t>MUS</t>
  </si>
  <si>
    <t>480</t>
  </si>
  <si>
    <t>SYP</t>
  </si>
  <si>
    <t>Syrian Pound</t>
  </si>
  <si>
    <t>Mayotte</t>
  </si>
  <si>
    <t>YT</t>
  </si>
  <si>
    <t>MYT</t>
  </si>
  <si>
    <t>175</t>
  </si>
  <si>
    <t>Mexico</t>
  </si>
  <si>
    <t>MX</t>
  </si>
  <si>
    <t>MEX</t>
  </si>
  <si>
    <t>484</t>
  </si>
  <si>
    <t>THB</t>
  </si>
  <si>
    <t>Thai Baht</t>
  </si>
  <si>
    <t>Micronesia</t>
  </si>
  <si>
    <t>FM</t>
  </si>
  <si>
    <t>FSM</t>
  </si>
  <si>
    <t>583</t>
  </si>
  <si>
    <t>TJS</t>
  </si>
  <si>
    <t>Tajikistani Somoni</t>
  </si>
  <si>
    <t>Moldova</t>
  </si>
  <si>
    <t>MD</t>
  </si>
  <si>
    <t>MDA</t>
  </si>
  <si>
    <t>498</t>
  </si>
  <si>
    <t>TMT</t>
  </si>
  <si>
    <t>Turkmenistan New Manat</t>
  </si>
  <si>
    <t>Monaco</t>
  </si>
  <si>
    <t>MC</t>
  </si>
  <si>
    <t>MCO</t>
  </si>
  <si>
    <t>492</t>
  </si>
  <si>
    <t>TND</t>
  </si>
  <si>
    <t>Tunisian dinar</t>
  </si>
  <si>
    <t>Mongolia</t>
  </si>
  <si>
    <t>MN</t>
  </si>
  <si>
    <t>MNG</t>
  </si>
  <si>
    <t>496</t>
  </si>
  <si>
    <t>TOP</t>
  </si>
  <si>
    <t>Tongan pa'anga</t>
  </si>
  <si>
    <t>Montenegro</t>
  </si>
  <si>
    <t>ME</t>
  </si>
  <si>
    <t>MNE</t>
  </si>
  <si>
    <t>499</t>
  </si>
  <si>
    <t>TRY</t>
  </si>
  <si>
    <t>Turkish lira</t>
  </si>
  <si>
    <t>Montserrat</t>
  </si>
  <si>
    <t>MS</t>
  </si>
  <si>
    <t>MSR</t>
  </si>
  <si>
    <t>500</t>
  </si>
  <si>
    <t>TTD</t>
  </si>
  <si>
    <t>Trinidad and Tobago Dollar</t>
  </si>
  <si>
    <t>Morocco</t>
  </si>
  <si>
    <t>MA</t>
  </si>
  <si>
    <t>MAR</t>
  </si>
  <si>
    <t>504</t>
  </si>
  <si>
    <t>TVD</t>
  </si>
  <si>
    <t>Tuvaluan dollar</t>
  </si>
  <si>
    <t>Mozambique</t>
  </si>
  <si>
    <t>MZ</t>
  </si>
  <si>
    <t>MOZ</t>
  </si>
  <si>
    <t>508</t>
  </si>
  <si>
    <t>TWD</t>
  </si>
  <si>
    <t>New Taiwan dollar</t>
  </si>
  <si>
    <t>Myanmar</t>
  </si>
  <si>
    <t>MM</t>
  </si>
  <si>
    <t>MMR</t>
  </si>
  <si>
    <t>104</t>
  </si>
  <si>
    <t>TZS</t>
  </si>
  <si>
    <t>Tanzanian shilling</t>
  </si>
  <si>
    <t>Namibia</t>
  </si>
  <si>
    <t>NA</t>
  </si>
  <si>
    <t>NAM</t>
  </si>
  <si>
    <t>516</t>
  </si>
  <si>
    <t>UAH</t>
  </si>
  <si>
    <t>Ukrainian Hryvnia</t>
  </si>
  <si>
    <t>Nauru</t>
  </si>
  <si>
    <t>NR</t>
  </si>
  <si>
    <t>NRU</t>
  </si>
  <si>
    <t>520</t>
  </si>
  <si>
    <t>UGX</t>
  </si>
  <si>
    <t>Ugandan shilling</t>
  </si>
  <si>
    <t>Nepal</t>
  </si>
  <si>
    <t>NP</t>
  </si>
  <si>
    <t>NPL</t>
  </si>
  <si>
    <t>524</t>
  </si>
  <si>
    <t>Netherlands</t>
  </si>
  <si>
    <t>NL</t>
  </si>
  <si>
    <t>NLD</t>
  </si>
  <si>
    <t>528</t>
  </si>
  <si>
    <t>Netherlands Antilles</t>
  </si>
  <si>
    <t>AN</t>
  </si>
  <si>
    <t>ANT</t>
  </si>
  <si>
    <t>530</t>
  </si>
  <si>
    <t>UYU</t>
  </si>
  <si>
    <t>Uruguayan Peso</t>
  </si>
  <si>
    <t>New Caledonia</t>
  </si>
  <si>
    <t>NC</t>
  </si>
  <si>
    <t>NCL</t>
  </si>
  <si>
    <t>540</t>
  </si>
  <si>
    <t>UZS</t>
  </si>
  <si>
    <t>Uzbekistani Som</t>
  </si>
  <si>
    <t>New Zealand</t>
  </si>
  <si>
    <t>NZ</t>
  </si>
  <si>
    <t>NZL</t>
  </si>
  <si>
    <t>554</t>
  </si>
  <si>
    <t>VEF</t>
  </si>
  <si>
    <t>Venezuelan Bolívar fuerte</t>
  </si>
  <si>
    <t>Nicaragua</t>
  </si>
  <si>
    <t>NI</t>
  </si>
  <si>
    <t>NIC</t>
  </si>
  <si>
    <t>558</t>
  </si>
  <si>
    <t>VND</t>
  </si>
  <si>
    <t>Vietnamese Dong</t>
  </si>
  <si>
    <t>Niger</t>
  </si>
  <si>
    <t>NE</t>
  </si>
  <si>
    <t>NER</t>
  </si>
  <si>
    <t>562</t>
  </si>
  <si>
    <t>VUV</t>
  </si>
  <si>
    <t>Vanuatu Vatu</t>
  </si>
  <si>
    <t>Nigeria</t>
  </si>
  <si>
    <t>NG</t>
  </si>
  <si>
    <t>NGA</t>
  </si>
  <si>
    <t>566</t>
  </si>
  <si>
    <t>WST</t>
  </si>
  <si>
    <t>Samoan tala</t>
  </si>
  <si>
    <t>Niue</t>
  </si>
  <si>
    <t>NU</t>
  </si>
  <si>
    <t>NIU</t>
  </si>
  <si>
    <t>570</t>
  </si>
  <si>
    <t>Norfolk Island</t>
  </si>
  <si>
    <t>NF</t>
  </si>
  <si>
    <t>NFK</t>
  </si>
  <si>
    <t>574</t>
  </si>
  <si>
    <t>Northern Mariana Islands</t>
  </si>
  <si>
    <t>MP</t>
  </si>
  <si>
    <t>MNP</t>
  </si>
  <si>
    <t>580</t>
  </si>
  <si>
    <t>Norway</t>
  </si>
  <si>
    <t>NO</t>
  </si>
  <si>
    <t>NOR</t>
  </si>
  <si>
    <t>578</t>
  </si>
  <si>
    <t>YER</t>
  </si>
  <si>
    <t>Yemeni Rial</t>
  </si>
  <si>
    <t>Oman</t>
  </si>
  <si>
    <t>OM</t>
  </si>
  <si>
    <t>OMN</t>
  </si>
  <si>
    <t>512</t>
  </si>
  <si>
    <t>ZAR</t>
  </si>
  <si>
    <t>South African Rand</t>
  </si>
  <si>
    <t>Pakistan</t>
  </si>
  <si>
    <t>PK</t>
  </si>
  <si>
    <t>PAK</t>
  </si>
  <si>
    <t>586</t>
  </si>
  <si>
    <t>ZMW</t>
  </si>
  <si>
    <t>Zambian Kwacha</t>
  </si>
  <si>
    <t>Palau</t>
  </si>
  <si>
    <t>PW</t>
  </si>
  <si>
    <t>PLW</t>
  </si>
  <si>
    <t>585</t>
  </si>
  <si>
    <t>Palestinian Territory</t>
  </si>
  <si>
    <t>PS</t>
  </si>
  <si>
    <t>PSE</t>
  </si>
  <si>
    <t>275</t>
  </si>
  <si>
    <t>Panama</t>
  </si>
  <si>
    <t>PA</t>
  </si>
  <si>
    <t>PAN</t>
  </si>
  <si>
    <t>591</t>
  </si>
  <si>
    <t>Papua New Guinea</t>
  </si>
  <si>
    <t>PG</t>
  </si>
  <si>
    <t>PNG</t>
  </si>
  <si>
    <t>598</t>
  </si>
  <si>
    <t>Paraguay</t>
  </si>
  <si>
    <t>PY</t>
  </si>
  <si>
    <t>PRY</t>
  </si>
  <si>
    <t>600</t>
  </si>
  <si>
    <t>Peru</t>
  </si>
  <si>
    <t>PE</t>
  </si>
  <si>
    <t>PER</t>
  </si>
  <si>
    <t>604</t>
  </si>
  <si>
    <t>Philippines</t>
  </si>
  <si>
    <t>PH</t>
  </si>
  <si>
    <t>PHL</t>
  </si>
  <si>
    <t>608</t>
  </si>
  <si>
    <t>Pitcairn</t>
  </si>
  <si>
    <t>PN</t>
  </si>
  <si>
    <t>PCN</t>
  </si>
  <si>
    <t>612</t>
  </si>
  <si>
    <t>Poland</t>
  </si>
  <si>
    <t>PL</t>
  </si>
  <si>
    <t>POL</t>
  </si>
  <si>
    <t>616</t>
  </si>
  <si>
    <t>Portugal</t>
  </si>
  <si>
    <t>PT</t>
  </si>
  <si>
    <t>PRT</t>
  </si>
  <si>
    <t>620</t>
  </si>
  <si>
    <t>Puerto Rico</t>
  </si>
  <si>
    <t>PR</t>
  </si>
  <si>
    <t>PRI</t>
  </si>
  <si>
    <t>630</t>
  </si>
  <si>
    <t>Qatar</t>
  </si>
  <si>
    <t>QA</t>
  </si>
  <si>
    <t>QAT</t>
  </si>
  <si>
    <t>634</t>
  </si>
  <si>
    <t>Republic of the Congo</t>
  </si>
  <si>
    <t>CG</t>
  </si>
  <si>
    <t>COG</t>
  </si>
  <si>
    <t>178</t>
  </si>
  <si>
    <t>Reunion</t>
  </si>
  <si>
    <t>RE</t>
  </si>
  <si>
    <t>REU</t>
  </si>
  <si>
    <t>638</t>
  </si>
  <si>
    <t>Romania</t>
  </si>
  <si>
    <t>RO</t>
  </si>
  <si>
    <t>ROU</t>
  </si>
  <si>
    <t>642</t>
  </si>
  <si>
    <t>Russian Federation</t>
  </si>
  <si>
    <t>RU</t>
  </si>
  <si>
    <t>RUS</t>
  </si>
  <si>
    <t>643</t>
  </si>
  <si>
    <t>Rwanda</t>
  </si>
  <si>
    <t>RW</t>
  </si>
  <si>
    <t>RWA</t>
  </si>
  <si>
    <t>646</t>
  </si>
  <si>
    <t>Saint Helena</t>
  </si>
  <si>
    <t>SH</t>
  </si>
  <si>
    <t>SHN</t>
  </si>
  <si>
    <t>654</t>
  </si>
  <si>
    <t>Saint Kitts and Nevis</t>
  </si>
  <si>
    <t>KN</t>
  </si>
  <si>
    <t>KNA</t>
  </si>
  <si>
    <t>659</t>
  </si>
  <si>
    <t>Saint Lucia</t>
  </si>
  <si>
    <t>LC</t>
  </si>
  <si>
    <t>LCA</t>
  </si>
  <si>
    <t>662</t>
  </si>
  <si>
    <t>Saint Pierre and Miquelon</t>
  </si>
  <si>
    <t>PM</t>
  </si>
  <si>
    <t>SPM</t>
  </si>
  <si>
    <t>666</t>
  </si>
  <si>
    <t>Saint Vincent and Grenadines</t>
  </si>
  <si>
    <t>VC</t>
  </si>
  <si>
    <t>VCT</t>
  </si>
  <si>
    <t>670</t>
  </si>
  <si>
    <t>Saint-Barthelemy</t>
  </si>
  <si>
    <t>BL</t>
  </si>
  <si>
    <t>BLM</t>
  </si>
  <si>
    <t>652</t>
  </si>
  <si>
    <t>Saint-Martin</t>
  </si>
  <si>
    <t>MF</t>
  </si>
  <si>
    <t>MAF</t>
  </si>
  <si>
    <t>663</t>
  </si>
  <si>
    <t>Samoa</t>
  </si>
  <si>
    <t>WS</t>
  </si>
  <si>
    <t>WSM</t>
  </si>
  <si>
    <t>882</t>
  </si>
  <si>
    <t>San Marino</t>
  </si>
  <si>
    <t>SM</t>
  </si>
  <si>
    <t>SMR</t>
  </si>
  <si>
    <t>674</t>
  </si>
  <si>
    <t>Sao Tome and Principe</t>
  </si>
  <si>
    <t>ST</t>
  </si>
  <si>
    <t>STP</t>
  </si>
  <si>
    <t>678</t>
  </si>
  <si>
    <t>Saudi Arabia</t>
  </si>
  <si>
    <t>SA</t>
  </si>
  <si>
    <t>SAU</t>
  </si>
  <si>
    <t>682</t>
  </si>
  <si>
    <t>Senegal</t>
  </si>
  <si>
    <t>SN</t>
  </si>
  <si>
    <t>SEN</t>
  </si>
  <si>
    <t>686</t>
  </si>
  <si>
    <t>Serbia</t>
  </si>
  <si>
    <t>RS</t>
  </si>
  <si>
    <t>SRB</t>
  </si>
  <si>
    <t>688</t>
  </si>
  <si>
    <t>Seychelles</t>
  </si>
  <si>
    <t>SC</t>
  </si>
  <si>
    <t>SYC</t>
  </si>
  <si>
    <t>690</t>
  </si>
  <si>
    <t>SL</t>
  </si>
  <si>
    <t>SLE</t>
  </si>
  <si>
    <t>694</t>
  </si>
  <si>
    <t>Singapore</t>
  </si>
  <si>
    <t>SG</t>
  </si>
  <si>
    <t>SGP</t>
  </si>
  <si>
    <t>702</t>
  </si>
  <si>
    <t>Slovakia</t>
  </si>
  <si>
    <t>SK</t>
  </si>
  <si>
    <t>SVK</t>
  </si>
  <si>
    <t>703</t>
  </si>
  <si>
    <t>Slovenia</t>
  </si>
  <si>
    <t>SI</t>
  </si>
  <si>
    <t>SVN</t>
  </si>
  <si>
    <t>705</t>
  </si>
  <si>
    <t>Solomon Islands</t>
  </si>
  <si>
    <t>SB</t>
  </si>
  <si>
    <t>SLB</t>
  </si>
  <si>
    <t>90</t>
  </si>
  <si>
    <t>Somalia</t>
  </si>
  <si>
    <t>SO</t>
  </si>
  <si>
    <t>SOM</t>
  </si>
  <si>
    <t>706</t>
  </si>
  <si>
    <t>South Africa</t>
  </si>
  <si>
    <t>ZA</t>
  </si>
  <si>
    <t>ZAF</t>
  </si>
  <si>
    <t>710</t>
  </si>
  <si>
    <t>South Georgia and the South Sandwich Islands</t>
  </si>
  <si>
    <t>GS</t>
  </si>
  <si>
    <t>SGS</t>
  </si>
  <si>
    <t>239</t>
  </si>
  <si>
    <t>South Sudan</t>
  </si>
  <si>
    <t>SS</t>
  </si>
  <si>
    <t>SSD</t>
  </si>
  <si>
    <t>728</t>
  </si>
  <si>
    <t>Spain</t>
  </si>
  <si>
    <t>ES</t>
  </si>
  <si>
    <t>ESP</t>
  </si>
  <si>
    <t>724</t>
  </si>
  <si>
    <t>Sri Lanka</t>
  </si>
  <si>
    <t>LK</t>
  </si>
  <si>
    <t>LKA</t>
  </si>
  <si>
    <t>144</t>
  </si>
  <si>
    <t>Sudan</t>
  </si>
  <si>
    <t>SD</t>
  </si>
  <si>
    <t>SDN</t>
  </si>
  <si>
    <t>736</t>
  </si>
  <si>
    <t>Suriname</t>
  </si>
  <si>
    <t>SR</t>
  </si>
  <si>
    <t>SUR</t>
  </si>
  <si>
    <t>740</t>
  </si>
  <si>
    <t>Svalbard and Jan Mayen Islands</t>
  </si>
  <si>
    <t>SJ</t>
  </si>
  <si>
    <t>SJM</t>
  </si>
  <si>
    <t>744</t>
  </si>
  <si>
    <t>Sweden</t>
  </si>
  <si>
    <t>SE</t>
  </si>
  <si>
    <t>SWE</t>
  </si>
  <si>
    <t>752</t>
  </si>
  <si>
    <t>Switzerland</t>
  </si>
  <si>
    <t>CH</t>
  </si>
  <si>
    <t>CHE</t>
  </si>
  <si>
    <t>756</t>
  </si>
  <si>
    <t>Syria</t>
  </si>
  <si>
    <t>SY</t>
  </si>
  <si>
    <t>SYR</t>
  </si>
  <si>
    <t>760</t>
  </si>
  <si>
    <t>Taiwan</t>
  </si>
  <si>
    <t>TW</t>
  </si>
  <si>
    <t>TWN</t>
  </si>
  <si>
    <t>158</t>
  </si>
  <si>
    <t>Tajikistan</t>
  </si>
  <si>
    <t>TJ</t>
  </si>
  <si>
    <t>TJK</t>
  </si>
  <si>
    <t>762</t>
  </si>
  <si>
    <t>Tanzania</t>
  </si>
  <si>
    <t>TZ</t>
  </si>
  <si>
    <t>TZA</t>
  </si>
  <si>
    <t>834</t>
  </si>
  <si>
    <t>Thailand</t>
  </si>
  <si>
    <t>TH</t>
  </si>
  <si>
    <t>THA</t>
  </si>
  <si>
    <t>764</t>
  </si>
  <si>
    <t>Timor-Leste</t>
  </si>
  <si>
    <t>TL</t>
  </si>
  <si>
    <t>TLS</t>
  </si>
  <si>
    <t>626</t>
  </si>
  <si>
    <t>Togo</t>
  </si>
  <si>
    <t>TG</t>
  </si>
  <si>
    <t>TGO</t>
  </si>
  <si>
    <t>768</t>
  </si>
  <si>
    <t>Tokelau</t>
  </si>
  <si>
    <t>TK</t>
  </si>
  <si>
    <t>TKL</t>
  </si>
  <si>
    <t>772</t>
  </si>
  <si>
    <t>Tonga</t>
  </si>
  <si>
    <t>TO</t>
  </si>
  <si>
    <t>TON</t>
  </si>
  <si>
    <t>776</t>
  </si>
  <si>
    <t>Trinidad and Tobago</t>
  </si>
  <si>
    <t>TT</t>
  </si>
  <si>
    <t>TTO</t>
  </si>
  <si>
    <t>780</t>
  </si>
  <si>
    <t>Tunisia</t>
  </si>
  <si>
    <t>TN</t>
  </si>
  <si>
    <t>TUN</t>
  </si>
  <si>
    <t>788</t>
  </si>
  <si>
    <t>Turkey</t>
  </si>
  <si>
    <t>TR</t>
  </si>
  <si>
    <t>TUR</t>
  </si>
  <si>
    <t>792</t>
  </si>
  <si>
    <t>Turkmenistan</t>
  </si>
  <si>
    <t>TM</t>
  </si>
  <si>
    <t>TKM</t>
  </si>
  <si>
    <t>795</t>
  </si>
  <si>
    <t>Turks and Caicos Islands</t>
  </si>
  <si>
    <t>TC</t>
  </si>
  <si>
    <t>TCA</t>
  </si>
  <si>
    <t>796</t>
  </si>
  <si>
    <t>Tuvalu</t>
  </si>
  <si>
    <t>TV</t>
  </si>
  <si>
    <t>TUV</t>
  </si>
  <si>
    <t>798</t>
  </si>
  <si>
    <t>Uganda</t>
  </si>
  <si>
    <t>UG</t>
  </si>
  <si>
    <t>UGA</t>
  </si>
  <si>
    <t>800</t>
  </si>
  <si>
    <t>Ukraine</t>
  </si>
  <si>
    <t>UA</t>
  </si>
  <si>
    <t>UKR</t>
  </si>
  <si>
    <t>804</t>
  </si>
  <si>
    <t>United Arab Emirates</t>
  </si>
  <si>
    <t>AE</t>
  </si>
  <si>
    <t>ARE</t>
  </si>
  <si>
    <t>784</t>
  </si>
  <si>
    <t>United Kingdom</t>
  </si>
  <si>
    <t>GB</t>
  </si>
  <si>
    <t>GBR</t>
  </si>
  <si>
    <t>826</t>
  </si>
  <si>
    <t>Uruguay</t>
  </si>
  <si>
    <t>UY</t>
  </si>
  <si>
    <t>URY</t>
  </si>
  <si>
    <t>858</t>
  </si>
  <si>
    <t>Uzbekistan</t>
  </si>
  <si>
    <t>UZ</t>
  </si>
  <si>
    <t>UZB</t>
  </si>
  <si>
    <t>860</t>
  </si>
  <si>
    <t>Vanuatu</t>
  </si>
  <si>
    <t>VU</t>
  </si>
  <si>
    <t>VUT</t>
  </si>
  <si>
    <t>548</t>
  </si>
  <si>
    <t>Vatican</t>
  </si>
  <si>
    <t>VA</t>
  </si>
  <si>
    <t>VAT</t>
  </si>
  <si>
    <t>336</t>
  </si>
  <si>
    <t>Venezuela</t>
  </si>
  <si>
    <t>VE</t>
  </si>
  <si>
    <t>VEN</t>
  </si>
  <si>
    <t>862</t>
  </si>
  <si>
    <t>Viet Nam</t>
  </si>
  <si>
    <t>VN</t>
  </si>
  <si>
    <t>VNM</t>
  </si>
  <si>
    <t>704</t>
  </si>
  <si>
    <t>Virgin Islands, US</t>
  </si>
  <si>
    <t>VI</t>
  </si>
  <si>
    <t>VIR</t>
  </si>
  <si>
    <t>850</t>
  </si>
  <si>
    <t>Wallis and Futuna Islands</t>
  </si>
  <si>
    <t>WF</t>
  </si>
  <si>
    <t>WLF</t>
  </si>
  <si>
    <t>876</t>
  </si>
  <si>
    <t>Western Sahara</t>
  </si>
  <si>
    <t>EH</t>
  </si>
  <si>
    <t>ESH</t>
  </si>
  <si>
    <t>732</t>
  </si>
  <si>
    <t>Yemen</t>
  </si>
  <si>
    <t>YE</t>
  </si>
  <si>
    <t>YEM</t>
  </si>
  <si>
    <t>887</t>
  </si>
  <si>
    <t>Zambia</t>
  </si>
  <si>
    <t>ZM</t>
  </si>
  <si>
    <t>ZMB</t>
  </si>
  <si>
    <t>894</t>
  </si>
  <si>
    <t>Zimbabwe</t>
  </si>
  <si>
    <t>ZW</t>
  </si>
  <si>
    <t>ZWE</t>
  </si>
  <si>
    <t>716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</si>
</sst>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 #,##0.00_ ;_ * \-#,##0.00_ ;_ * &quot;-&quot;??_ ;_ @_ "/>
    <numFmt numFmtId="165" formatCode="yyyy\-mm\-dd"/>
    <numFmt numFmtId="166" formatCode="_ * #,##0_ ;_ * \-#,##0_ ;_ * &quot;-&quot;??_ ;_ @_ "/>
  </numFmts>
  <fonts count="79" x14ac:knownFonts="1">
    <font>
      <sz val="10.5"/>
      <color theme="1"/>
      <name val="Calibri"/>
      <family val="2"/>
    </font>
    <font>
      <sz val="11"/>
      <color indexed="8"/>
      <name val="Franklin Gothic Book"/>
      <family val="2"/>
    </font>
    <font>
      <b/>
      <u/>
      <sz val="11"/>
      <color indexed="30"/>
      <name val="Franklin Gothic Book"/>
      <family val="2"/>
    </font>
    <font>
      <b/>
      <sz val="11"/>
      <name val="Franklin Gothic Book"/>
      <family val="2"/>
    </font>
    <font>
      <b/>
      <u/>
      <sz val="11"/>
      <name val="Franklin Gothic Book"/>
      <family val="2"/>
    </font>
    <font>
      <i/>
      <sz val="11"/>
      <color indexed="8"/>
      <name val="Franklin Gothic Book"/>
      <family val="2"/>
    </font>
    <font>
      <b/>
      <sz val="11"/>
      <color indexed="8"/>
      <name val="Franklin Gothic Book"/>
      <family val="2"/>
    </font>
    <font>
      <i/>
      <sz val="11"/>
      <name val="Franklin Gothic Book"/>
      <family val="2"/>
    </font>
    <font>
      <sz val="11"/>
      <name val="Franklin Gothic Book"/>
      <family val="2"/>
    </font>
    <font>
      <u/>
      <sz val="11"/>
      <color indexed="30"/>
      <name val="Franklin Gothic Book"/>
      <family val="2"/>
    </font>
    <font>
      <b/>
      <i/>
      <sz val="11"/>
      <color indexed="8"/>
      <name val="Franklin Gothic Book"/>
      <family val="2"/>
    </font>
    <font>
      <b/>
      <i/>
      <u/>
      <sz val="11"/>
      <color indexed="8"/>
      <name val="Franklin Gothic Book"/>
      <family val="2"/>
    </font>
    <font>
      <i/>
      <u/>
      <sz val="11"/>
      <color indexed="8"/>
      <name val="Franklin Gothic Book"/>
      <family val="2"/>
    </font>
    <font>
      <b/>
      <sz val="11"/>
      <color indexed="30"/>
      <name val="Franklin Gothic Book"/>
      <family val="2"/>
    </font>
    <font>
      <b/>
      <sz val="11"/>
      <color indexed="8"/>
      <name val="Wingdings"/>
      <charset val="2"/>
    </font>
    <font>
      <i/>
      <sz val="11"/>
      <color indexed="30"/>
      <name val="Franklin Gothic Book"/>
      <family val="2"/>
    </font>
    <font>
      <i/>
      <u/>
      <sz val="10.5"/>
      <color indexed="30"/>
      <name val="Calibri"/>
      <family val="2"/>
    </font>
    <font>
      <i/>
      <sz val="10.5"/>
      <name val="Calibri"/>
      <family val="2"/>
    </font>
    <font>
      <b/>
      <i/>
      <sz val="11"/>
      <name val="Franklin Gothic Book"/>
      <family val="2"/>
    </font>
    <font>
      <i/>
      <u/>
      <sz val="11"/>
      <color indexed="30"/>
      <name val="Franklin Gothic Book"/>
      <family val="2"/>
    </font>
    <font>
      <i/>
      <u/>
      <sz val="11"/>
      <name val="Franklin Gothic Book"/>
      <family val="2"/>
    </font>
    <font>
      <b/>
      <i/>
      <u/>
      <sz val="11"/>
      <name val="Franklin Gothic Book"/>
      <family val="2"/>
    </font>
    <font>
      <b/>
      <i/>
      <u/>
      <sz val="11"/>
      <color indexed="30"/>
      <name val="Franklin Gothic Book"/>
      <family val="2"/>
    </font>
    <font>
      <sz val="10.5"/>
      <color theme="1"/>
      <name val="Calibri"/>
      <family val="2"/>
    </font>
    <font>
      <i/>
      <sz val="10.5"/>
      <color rgb="FF7F7F7F"/>
      <name val="Calibri"/>
      <family val="2"/>
    </font>
    <font>
      <u/>
      <sz val="10.5"/>
      <color theme="10"/>
      <name val="Calibri"/>
      <family val="2"/>
    </font>
    <font>
      <u/>
      <sz val="12"/>
      <color theme="10"/>
      <name val="Calibri"/>
      <family val="2"/>
      <scheme val="minor"/>
    </font>
    <font>
      <sz val="12"/>
      <color theme="1"/>
      <name val="Calibri"/>
      <family val="2"/>
      <scheme val="minor"/>
    </font>
    <font>
      <b/>
      <sz val="11"/>
      <color theme="1"/>
      <name val="Calibri"/>
      <family val="2"/>
      <scheme val="minor"/>
    </font>
    <font>
      <b/>
      <sz val="10.5"/>
      <color theme="1"/>
      <name val="Calibri"/>
      <family val="2"/>
    </font>
    <font>
      <i/>
      <sz val="10.5"/>
      <color theme="1"/>
      <name val="Calibri"/>
      <family val="2"/>
    </font>
    <font>
      <sz val="12"/>
      <color theme="1"/>
      <name val="Franklin Gothic Book"/>
      <family val="2"/>
    </font>
    <font>
      <sz val="12"/>
      <color rgb="FF000000"/>
      <name val="Franklin Gothic Book"/>
      <family val="2"/>
    </font>
    <font>
      <i/>
      <sz val="12"/>
      <color theme="1"/>
      <name val="Franklin Gothic Book"/>
      <family val="2"/>
    </font>
    <font>
      <i/>
      <sz val="12"/>
      <color rgb="FF000000"/>
      <name val="Franklin Gothic Book"/>
      <family val="2"/>
    </font>
    <font>
      <b/>
      <sz val="12"/>
      <color rgb="FF000000"/>
      <name val="Franklin Gothic Book"/>
      <family val="2"/>
    </font>
    <font>
      <sz val="10.5"/>
      <color theme="1"/>
      <name val="Franklin Gothic Book"/>
      <family val="2"/>
    </font>
    <font>
      <i/>
      <u/>
      <sz val="12"/>
      <color theme="1"/>
      <name val="Franklin Gothic Book"/>
      <family val="2"/>
    </font>
    <font>
      <b/>
      <sz val="18"/>
      <color rgb="FF000000"/>
      <name val="Franklin Gothic Book"/>
      <family val="2"/>
    </font>
    <font>
      <sz val="11"/>
      <color theme="1"/>
      <name val="Franklin Gothic Book"/>
      <family val="2"/>
    </font>
    <font>
      <sz val="11"/>
      <color theme="1"/>
      <name val="Calibri"/>
      <family val="2"/>
    </font>
    <font>
      <sz val="11"/>
      <color rgb="FF000000"/>
      <name val="Franklin Gothic Book"/>
      <family val="2"/>
    </font>
    <font>
      <u/>
      <sz val="11"/>
      <color theme="10"/>
      <name val="Franklin Gothic Book"/>
      <family val="2"/>
    </font>
    <font>
      <b/>
      <u/>
      <sz val="11"/>
      <color theme="1"/>
      <name val="Franklin Gothic Book"/>
      <family val="2"/>
    </font>
    <font>
      <i/>
      <sz val="11"/>
      <color theme="1"/>
      <name val="Franklin Gothic Book"/>
      <family val="2"/>
    </font>
    <font>
      <b/>
      <sz val="11"/>
      <color rgb="FF000000"/>
      <name val="Franklin Gothic Book"/>
      <family val="2"/>
    </font>
    <font>
      <i/>
      <sz val="11"/>
      <color rgb="FF000000"/>
      <name val="Franklin Gothic Book"/>
      <family val="2"/>
    </font>
    <font>
      <i/>
      <u/>
      <sz val="11"/>
      <color rgb="FF0076AF"/>
      <name val="Franklin Gothic Book"/>
      <family val="2"/>
    </font>
    <font>
      <b/>
      <i/>
      <sz val="11"/>
      <color theme="1"/>
      <name val="Franklin Gothic Book"/>
      <family val="2"/>
    </font>
    <font>
      <i/>
      <u/>
      <sz val="11"/>
      <color theme="1"/>
      <name val="Franklin Gothic Book"/>
      <family val="2"/>
    </font>
    <font>
      <i/>
      <sz val="11"/>
      <color theme="10"/>
      <name val="Franklin Gothic Book"/>
      <family val="2"/>
    </font>
    <font>
      <b/>
      <i/>
      <sz val="11"/>
      <color rgb="FF000000"/>
      <name val="Franklin Gothic Book"/>
      <family val="2"/>
    </font>
    <font>
      <i/>
      <u/>
      <sz val="11"/>
      <color theme="10"/>
      <name val="Franklin Gothic Book"/>
      <family val="2"/>
    </font>
    <font>
      <b/>
      <u/>
      <sz val="11"/>
      <color theme="10"/>
      <name val="Franklin Gothic Book"/>
      <family val="2"/>
    </font>
    <font>
      <b/>
      <sz val="11"/>
      <color theme="1"/>
      <name val="Franklin Gothic Book"/>
      <family val="2"/>
    </font>
    <font>
      <b/>
      <sz val="11"/>
      <color theme="0"/>
      <name val="Franklin Gothic Book"/>
      <family val="2"/>
    </font>
    <font>
      <b/>
      <sz val="18"/>
      <color theme="1"/>
      <name val="Franklin Gothic Book"/>
      <family val="2"/>
    </font>
    <font>
      <i/>
      <sz val="11"/>
      <color rgb="FF7F7F7F"/>
      <name val="Franklin Gothic Book"/>
      <family val="2"/>
    </font>
    <font>
      <sz val="18"/>
      <color theme="1"/>
      <name val="Franklin Gothic Book"/>
      <family val="2"/>
    </font>
    <font>
      <b/>
      <sz val="10.5"/>
      <color theme="0"/>
      <name val="Calibri"/>
      <family val="2"/>
    </font>
    <font>
      <b/>
      <i/>
      <u/>
      <sz val="14"/>
      <color rgb="FF000000"/>
      <name val="Franklin Gothic Book"/>
      <family val="2"/>
    </font>
    <font>
      <i/>
      <u/>
      <sz val="14"/>
      <color theme="1"/>
      <name val="Franklin Gothic Book"/>
      <family val="2"/>
    </font>
    <font>
      <b/>
      <i/>
      <u/>
      <sz val="14"/>
      <color theme="1"/>
      <name val="Franklin Gothic Book"/>
      <family val="2"/>
    </font>
    <font>
      <i/>
      <u/>
      <sz val="10.5"/>
      <color theme="10"/>
      <name val="Franklin Gothic Book"/>
      <family val="2"/>
    </font>
    <font>
      <sz val="11"/>
      <color rgb="FFFF0000"/>
      <name val="Franklin Gothic Book"/>
      <family val="2"/>
    </font>
    <font>
      <b/>
      <sz val="12"/>
      <color theme="1"/>
      <name val="Franklin Gothic Book"/>
      <family val="2"/>
    </font>
    <font>
      <i/>
      <u/>
      <sz val="10.5"/>
      <color theme="10"/>
      <name val="Calibri"/>
      <family val="2"/>
    </font>
    <font>
      <b/>
      <i/>
      <u/>
      <sz val="18"/>
      <color theme="1"/>
      <name val="Franklin Gothic Book"/>
      <family val="2"/>
    </font>
    <font>
      <b/>
      <sz val="10"/>
      <color theme="1"/>
      <name val="Franklin Gothic Book"/>
      <family val="2"/>
    </font>
    <font>
      <b/>
      <u/>
      <sz val="12"/>
      <color theme="10"/>
      <name val="Franklin Gothic Book"/>
      <family val="2"/>
    </font>
    <font>
      <b/>
      <sz val="14"/>
      <color rgb="FF000000"/>
      <name val="Franklin Gothic Book"/>
      <family val="2"/>
    </font>
    <font>
      <i/>
      <u/>
      <sz val="11"/>
      <color rgb="FF000000"/>
      <name val="Franklin Gothic Book"/>
      <family val="2"/>
    </font>
    <font>
      <b/>
      <i/>
      <u/>
      <sz val="11"/>
      <color theme="10"/>
      <name val="Franklin Gothic Book"/>
      <family val="2"/>
    </font>
    <font>
      <b/>
      <i/>
      <u/>
      <sz val="16"/>
      <color theme="1"/>
      <name val="Franklin Gothic Book"/>
      <family val="2"/>
    </font>
    <font>
      <b/>
      <sz val="16"/>
      <color theme="1"/>
      <name val="Franklin Gothic Book"/>
      <family val="2"/>
    </font>
    <font>
      <sz val="11"/>
      <color theme="1"/>
      <name val="Franklin Gothic Book"/>
    </font>
    <font>
      <i/>
      <sz val="11"/>
      <color theme="1"/>
      <name val="Franklin Gothic Book"/>
    </font>
    <font>
      <sz val="8"/>
      <name val="Calibri"/>
      <family val="2"/>
    </font>
    <font>
      <sz val="11"/>
      <color rgb="FF000000"/>
      <name val="Franklin Gothic Book"/>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6A70A"/>
        <bgColor indexed="64"/>
      </patternFill>
    </fill>
    <fill>
      <patternFill patternType="solid">
        <fgColor theme="2"/>
        <bgColor theme="4" tint="0.79998168889431442"/>
      </patternFill>
    </fill>
    <fill>
      <patternFill patternType="solid">
        <fgColor rgb="FFF2F2F2"/>
        <bgColor indexed="64"/>
      </patternFill>
    </fill>
    <fill>
      <patternFill patternType="solid">
        <fgColor theme="0" tint="-4.9989318521683403E-2"/>
        <bgColor indexed="64"/>
      </patternFill>
    </fill>
    <fill>
      <patternFill patternType="solid">
        <fgColor rgb="FF165B89"/>
        <bgColor theme="4"/>
      </patternFill>
    </fill>
    <fill>
      <patternFill patternType="solid">
        <fgColor rgb="FFF7A3B0"/>
        <bgColor rgb="FF000000"/>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diagonal/>
    </border>
    <border>
      <left/>
      <right/>
      <top style="medium">
        <color rgb="FF1BC2EE"/>
      </top>
      <bottom/>
      <diagonal/>
    </border>
    <border>
      <left/>
      <right style="thin">
        <color theme="0"/>
      </right>
      <top/>
      <bottom style="medium">
        <color indexed="64"/>
      </bottom>
      <diagonal/>
    </border>
    <border>
      <left style="thin">
        <color theme="0"/>
      </left>
      <right/>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style="thin">
        <color indexed="64"/>
      </top>
      <bottom/>
      <diagonal/>
    </border>
    <border>
      <left style="thin">
        <color theme="0"/>
      </left>
      <right/>
      <top style="thin">
        <color indexed="64"/>
      </top>
      <bottom/>
      <diagonal/>
    </border>
    <border>
      <left style="thin">
        <color theme="0"/>
      </left>
      <right/>
      <top/>
      <bottom style="thin">
        <color indexed="64"/>
      </bottom>
      <diagonal/>
    </border>
    <border>
      <left style="thin">
        <color theme="0"/>
      </left>
      <right/>
      <top style="medium">
        <color indexed="64"/>
      </top>
      <bottom style="medium">
        <color indexed="64"/>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style="thin">
        <color theme="0"/>
      </right>
      <top style="medium">
        <color indexed="64"/>
      </top>
      <bottom style="medium">
        <color indexed="64"/>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medium">
        <color indexed="64"/>
      </top>
      <bottom style="medium">
        <color theme="0"/>
      </bottom>
      <diagonal/>
    </border>
    <border>
      <left/>
      <right/>
      <top style="medium">
        <color theme="0"/>
      </top>
      <bottom style="medium">
        <color rgb="FF1BC2EE"/>
      </bottom>
      <diagonal/>
    </border>
    <border>
      <left style="medium">
        <color theme="0"/>
      </left>
      <right/>
      <top/>
      <bottom style="medium">
        <color theme="0"/>
      </bottom>
      <diagonal/>
    </border>
    <border>
      <left/>
      <right/>
      <top/>
      <bottom style="medium">
        <color theme="0"/>
      </bottom>
      <diagonal/>
    </border>
    <border>
      <left style="medium">
        <color theme="0"/>
      </left>
      <right/>
      <top/>
      <bottom/>
      <diagonal/>
    </border>
    <border>
      <left/>
      <right/>
      <top/>
      <bottom style="medium">
        <color rgb="FF1BC2EE"/>
      </bottom>
      <diagonal/>
    </border>
    <border>
      <left style="thin">
        <color theme="0"/>
      </left>
      <right style="thin">
        <color theme="0"/>
      </right>
      <top style="medium">
        <color indexed="64"/>
      </top>
      <bottom/>
      <diagonal/>
    </border>
  </borders>
  <cellStyleXfs count="6">
    <xf numFmtId="0" fontId="0" fillId="0" borderId="0"/>
    <xf numFmtId="164" fontId="23" fillId="0" borderId="0" applyFon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0"/>
  </cellStyleXfs>
  <cellXfs count="340">
    <xf numFmtId="0" fontId="0" fillId="0" borderId="0" xfId="0"/>
    <xf numFmtId="0" fontId="29" fillId="0" borderId="0" xfId="0" applyFont="1"/>
    <xf numFmtId="0" fontId="0" fillId="0" borderId="20" xfId="0" applyBorder="1"/>
    <xf numFmtId="0" fontId="0" fillId="0" borderId="21" xfId="0" applyBorder="1"/>
    <xf numFmtId="49" fontId="28" fillId="0" borderId="0" xfId="0" applyNumberFormat="1" applyFont="1" applyAlignment="1">
      <alignment horizontal="left"/>
    </xf>
    <xf numFmtId="49" fontId="0" fillId="0" borderId="0" xfId="0" applyNumberFormat="1"/>
    <xf numFmtId="0" fontId="30" fillId="0" borderId="0" xfId="0" quotePrefix="1" applyFont="1"/>
    <xf numFmtId="0" fontId="31" fillId="0" borderId="0" xfId="5" applyFont="1" applyAlignment="1">
      <alignment horizontal="left" vertical="center"/>
    </xf>
    <xf numFmtId="0" fontId="32" fillId="0" borderId="0" xfId="5" applyFont="1" applyAlignment="1">
      <alignment vertical="center"/>
    </xf>
    <xf numFmtId="0" fontId="33" fillId="0" borderId="0" xfId="5" applyFont="1" applyAlignment="1">
      <alignment horizontal="left" vertical="center"/>
    </xf>
    <xf numFmtId="0" fontId="34" fillId="0" borderId="0" xfId="5" applyFont="1" applyAlignment="1">
      <alignment vertical="center"/>
    </xf>
    <xf numFmtId="0" fontId="35" fillId="0" borderId="0" xfId="5" applyFont="1" applyAlignment="1">
      <alignment vertical="center"/>
    </xf>
    <xf numFmtId="0" fontId="36" fillId="0" borderId="0" xfId="0" applyFont="1"/>
    <xf numFmtId="0" fontId="37" fillId="0" borderId="0" xfId="5" applyFont="1" applyAlignment="1">
      <alignment horizontal="left" vertical="center"/>
    </xf>
    <xf numFmtId="0" fontId="35" fillId="0" borderId="22" xfId="5" applyFont="1" applyBorder="1" applyAlignment="1">
      <alignment vertical="center"/>
    </xf>
    <xf numFmtId="0" fontId="38" fillId="0" borderId="0" xfId="5" applyFont="1" applyAlignment="1">
      <alignment vertical="center"/>
    </xf>
    <xf numFmtId="0" fontId="39" fillId="0" borderId="0" xfId="5" applyFont="1" applyAlignment="1">
      <alignment horizontal="left" vertical="center"/>
    </xf>
    <xf numFmtId="0" fontId="40" fillId="0" borderId="0" xfId="0" applyFont="1"/>
    <xf numFmtId="0" fontId="39" fillId="0" borderId="0" xfId="5" applyFont="1" applyAlignment="1">
      <alignment horizontal="right" vertical="center"/>
    </xf>
    <xf numFmtId="0" fontId="39" fillId="2" borderId="0" xfId="5" applyFont="1" applyFill="1" applyAlignment="1">
      <alignment horizontal="left" vertical="center"/>
    </xf>
    <xf numFmtId="0" fontId="41" fillId="2" borderId="0" xfId="5" applyFont="1" applyFill="1" applyAlignment="1">
      <alignment vertical="center"/>
    </xf>
    <xf numFmtId="0" fontId="42" fillId="2" borderId="0" xfId="3" applyFont="1" applyFill="1" applyBorder="1" applyAlignment="1"/>
    <xf numFmtId="0" fontId="4" fillId="3" borderId="1" xfId="5" applyFont="1" applyFill="1" applyBorder="1" applyAlignment="1">
      <alignment horizontal="left" vertical="center"/>
    </xf>
    <xf numFmtId="0" fontId="4" fillId="0" borderId="1" xfId="5" applyFont="1" applyBorder="1" applyAlignment="1">
      <alignment horizontal="left" vertical="center"/>
    </xf>
    <xf numFmtId="0" fontId="43" fillId="2" borderId="0" xfId="5" applyFont="1" applyFill="1" applyAlignment="1">
      <alignment horizontal="left" vertical="center"/>
    </xf>
    <xf numFmtId="0" fontId="41" fillId="0" borderId="0" xfId="5" applyFont="1" applyAlignment="1">
      <alignment vertical="center"/>
    </xf>
    <xf numFmtId="0" fontId="42" fillId="0" borderId="0" xfId="4" applyFont="1" applyFill="1" applyBorder="1" applyAlignment="1"/>
    <xf numFmtId="0" fontId="44" fillId="0" borderId="0" xfId="5" applyFont="1" applyAlignment="1">
      <alignment vertical="center" wrapText="1"/>
    </xf>
    <xf numFmtId="0" fontId="45" fillId="0" borderId="23" xfId="5" applyFont="1" applyBorder="1" applyAlignment="1">
      <alignment horizontal="left" vertical="center"/>
    </xf>
    <xf numFmtId="0" fontId="44" fillId="0" borderId="23" xfId="5" applyFont="1" applyBorder="1" applyAlignment="1">
      <alignment horizontal="left" vertical="center"/>
    </xf>
    <xf numFmtId="0" fontId="46" fillId="0" borderId="23" xfId="5" applyFont="1" applyBorder="1" applyAlignment="1">
      <alignment vertical="center"/>
    </xf>
    <xf numFmtId="0" fontId="44" fillId="0" borderId="0" xfId="5" applyFont="1" applyAlignment="1">
      <alignment horizontal="left" vertical="center"/>
    </xf>
    <xf numFmtId="0" fontId="45" fillId="0" borderId="0" xfId="5" applyFont="1" applyAlignment="1">
      <alignment horizontal="left" vertical="center"/>
    </xf>
    <xf numFmtId="0" fontId="46" fillId="0" borderId="0" xfId="5" applyFont="1" applyAlignment="1">
      <alignment vertical="center"/>
    </xf>
    <xf numFmtId="0" fontId="47" fillId="0" borderId="0" xfId="5" applyFont="1" applyAlignment="1">
      <alignment vertical="center"/>
    </xf>
    <xf numFmtId="0" fontId="46" fillId="0" borderId="0" xfId="5" applyFont="1" applyAlignment="1">
      <alignment horizontal="left" vertical="center"/>
    </xf>
    <xf numFmtId="0" fontId="39" fillId="0" borderId="0" xfId="0" applyFont="1"/>
    <xf numFmtId="0" fontId="46" fillId="4" borderId="0" xfId="5" applyFont="1" applyFill="1" applyAlignment="1">
      <alignment horizontal="left" vertical="center"/>
    </xf>
    <xf numFmtId="0" fontId="41" fillId="4" borderId="0" xfId="5" applyFont="1" applyFill="1" applyAlignment="1">
      <alignment horizontal="left" vertical="center"/>
    </xf>
    <xf numFmtId="0" fontId="39" fillId="4" borderId="0" xfId="5" applyFont="1" applyFill="1" applyAlignment="1">
      <alignment horizontal="left" vertical="center"/>
    </xf>
    <xf numFmtId="0" fontId="39" fillId="4" borderId="0" xfId="5" applyFont="1" applyFill="1" applyAlignment="1">
      <alignment vertical="center"/>
    </xf>
    <xf numFmtId="0" fontId="7" fillId="4" borderId="0" xfId="5" applyFont="1" applyFill="1" applyAlignment="1">
      <alignment vertical="center"/>
    </xf>
    <xf numFmtId="0" fontId="46" fillId="4" borderId="0" xfId="5" applyFont="1" applyFill="1" applyAlignment="1">
      <alignment vertical="center"/>
    </xf>
    <xf numFmtId="0" fontId="8" fillId="4" borderId="0" xfId="5" applyFont="1" applyFill="1" applyAlignment="1">
      <alignment horizontal="left" vertical="center"/>
    </xf>
    <xf numFmtId="0" fontId="46" fillId="4" borderId="0" xfId="5" applyFont="1" applyFill="1" applyAlignment="1">
      <alignment horizontal="left" vertical="center" wrapText="1" indent="2"/>
    </xf>
    <xf numFmtId="0" fontId="3" fillId="4" borderId="0" xfId="5" applyFont="1" applyFill="1" applyAlignment="1">
      <alignment vertical="center"/>
    </xf>
    <xf numFmtId="0" fontId="46" fillId="4" borderId="0" xfId="5" applyFont="1" applyFill="1" applyAlignment="1">
      <alignment vertical="center" wrapText="1"/>
    </xf>
    <xf numFmtId="0" fontId="8" fillId="4" borderId="0" xfId="5" applyFont="1" applyFill="1" applyAlignment="1">
      <alignment vertical="center"/>
    </xf>
    <xf numFmtId="0" fontId="41" fillId="4" borderId="0" xfId="5" applyFont="1" applyFill="1" applyAlignment="1">
      <alignment vertical="center"/>
    </xf>
    <xf numFmtId="0" fontId="4" fillId="4" borderId="0" xfId="5" applyFont="1" applyFill="1" applyAlignment="1">
      <alignment vertical="center"/>
    </xf>
    <xf numFmtId="0" fontId="45" fillId="4" borderId="0" xfId="5" applyFont="1" applyFill="1" applyAlignment="1">
      <alignment vertical="center"/>
    </xf>
    <xf numFmtId="0" fontId="8" fillId="4" borderId="0" xfId="5" applyFont="1" applyFill="1" applyAlignment="1">
      <alignment horizontal="left" vertical="center" indent="2"/>
    </xf>
    <xf numFmtId="0" fontId="43" fillId="5" borderId="1" xfId="5" applyFont="1" applyFill="1" applyBorder="1" applyAlignment="1">
      <alignment horizontal="left" vertical="center"/>
    </xf>
    <xf numFmtId="0" fontId="42" fillId="4" borderId="0" xfId="4" applyFont="1" applyFill="1" applyBorder="1" applyAlignment="1"/>
    <xf numFmtId="0" fontId="48" fillId="4" borderId="2" xfId="5" applyFont="1" applyFill="1" applyBorder="1" applyAlignment="1">
      <alignment vertical="center" wrapText="1"/>
    </xf>
    <xf numFmtId="0" fontId="44" fillId="4" borderId="3" xfId="5" applyFont="1" applyFill="1" applyBorder="1" applyAlignment="1">
      <alignment vertical="center" wrapText="1"/>
    </xf>
    <xf numFmtId="0" fontId="49" fillId="4" borderId="4" xfId="5" applyFont="1" applyFill="1" applyBorder="1" applyAlignment="1">
      <alignment vertical="center" wrapText="1"/>
    </xf>
    <xf numFmtId="0" fontId="48" fillId="4" borderId="5" xfId="5" applyFont="1" applyFill="1" applyBorder="1" applyAlignment="1">
      <alignment vertical="center" wrapText="1"/>
    </xf>
    <xf numFmtId="0" fontId="44" fillId="4" borderId="6" xfId="5" applyFont="1" applyFill="1" applyBorder="1" applyAlignment="1">
      <alignment vertical="center" wrapText="1"/>
    </xf>
    <xf numFmtId="0" fontId="44" fillId="4" borderId="7" xfId="5" applyFont="1" applyFill="1" applyBorder="1" applyAlignment="1">
      <alignment vertical="center" wrapText="1"/>
    </xf>
    <xf numFmtId="0" fontId="44" fillId="4" borderId="8" xfId="5" applyFont="1" applyFill="1" applyBorder="1" applyAlignment="1">
      <alignment vertical="center" wrapText="1"/>
    </xf>
    <xf numFmtId="0" fontId="44" fillId="4" borderId="0" xfId="5" applyFont="1" applyFill="1" applyAlignment="1">
      <alignment vertical="center" wrapText="1"/>
    </xf>
    <xf numFmtId="0" fontId="44" fillId="4" borderId="9" xfId="5" applyFont="1" applyFill="1" applyBorder="1" applyAlignment="1">
      <alignment vertical="center" wrapText="1"/>
    </xf>
    <xf numFmtId="0" fontId="49" fillId="4" borderId="8" xfId="5" applyFont="1" applyFill="1" applyBorder="1" applyAlignment="1">
      <alignment vertical="center" wrapText="1"/>
    </xf>
    <xf numFmtId="0" fontId="49" fillId="4" borderId="10" xfId="5" applyFont="1" applyFill="1" applyBorder="1" applyAlignment="1">
      <alignment vertical="center" wrapText="1"/>
    </xf>
    <xf numFmtId="0" fontId="44" fillId="4" borderId="11" xfId="5" applyFont="1" applyFill="1" applyBorder="1" applyAlignment="1">
      <alignment vertical="center" wrapText="1"/>
    </xf>
    <xf numFmtId="0" fontId="44" fillId="4" borderId="12" xfId="5" applyFont="1" applyFill="1" applyBorder="1" applyAlignment="1">
      <alignment vertical="center" wrapText="1"/>
    </xf>
    <xf numFmtId="0" fontId="43" fillId="0" borderId="0" xfId="5" applyFont="1" applyAlignment="1">
      <alignment horizontal="left" vertical="center"/>
    </xf>
    <xf numFmtId="0" fontId="45" fillId="0" borderId="24" xfId="5" applyFont="1" applyBorder="1" applyAlignment="1" applyProtection="1">
      <alignment vertical="center"/>
      <protection locked="0"/>
    </xf>
    <xf numFmtId="0" fontId="39" fillId="0" borderId="13" xfId="5" applyFont="1" applyBorder="1" applyAlignment="1">
      <alignment horizontal="left" vertical="center"/>
    </xf>
    <xf numFmtId="0" fontId="46" fillId="0" borderId="13" xfId="5" applyFont="1" applyBorder="1" applyAlignment="1">
      <alignment horizontal="left" vertical="center"/>
    </xf>
    <xf numFmtId="0" fontId="46" fillId="0" borderId="22" xfId="5" applyFont="1" applyBorder="1" applyAlignment="1" applyProtection="1">
      <alignment horizontal="left" vertical="center" indent="2"/>
      <protection locked="0"/>
    </xf>
    <xf numFmtId="0" fontId="44" fillId="3" borderId="25" xfId="5" applyFont="1" applyFill="1" applyBorder="1" applyAlignment="1">
      <alignment horizontal="left" vertical="center"/>
    </xf>
    <xf numFmtId="0" fontId="41" fillId="0" borderId="22" xfId="5" applyFont="1" applyBorder="1" applyAlignment="1" applyProtection="1">
      <alignment horizontal="left" vertical="center" indent="2"/>
      <protection locked="0"/>
    </xf>
    <xf numFmtId="0" fontId="46" fillId="0" borderId="26" xfId="5" applyFont="1" applyBorder="1" applyAlignment="1">
      <alignment vertical="center"/>
    </xf>
    <xf numFmtId="0" fontId="44" fillId="0" borderId="13" xfId="5" applyFont="1" applyBorder="1" applyAlignment="1">
      <alignment horizontal="left" vertical="center"/>
    </xf>
    <xf numFmtId="0" fontId="46" fillId="0" borderId="27" xfId="5" applyFont="1" applyBorder="1" applyAlignment="1">
      <alignment vertical="center"/>
    </xf>
    <xf numFmtId="0" fontId="44" fillId="3" borderId="28" xfId="5" applyFont="1" applyFill="1" applyBorder="1" applyAlignment="1">
      <alignment horizontal="left" vertical="center"/>
    </xf>
    <xf numFmtId="0" fontId="46" fillId="0" borderId="24" xfId="5" applyFont="1" applyBorder="1" applyAlignment="1" applyProtection="1">
      <alignment horizontal="left" vertical="center" indent="2"/>
      <protection locked="0"/>
    </xf>
    <xf numFmtId="0" fontId="46" fillId="0" borderId="22" xfId="5" applyFont="1" applyBorder="1" applyAlignment="1" applyProtection="1">
      <alignment horizontal="left" vertical="center" wrapText="1" indent="2"/>
      <protection locked="0"/>
    </xf>
    <xf numFmtId="0" fontId="46" fillId="0" borderId="29" xfId="5" applyFont="1" applyBorder="1" applyAlignment="1" applyProtection="1">
      <alignment horizontal="left" vertical="center" wrapText="1" indent="2"/>
      <protection locked="0"/>
    </xf>
    <xf numFmtId="0" fontId="44" fillId="0" borderId="6" xfId="5" applyFont="1" applyBorder="1" applyAlignment="1">
      <alignment horizontal="left" vertical="center"/>
    </xf>
    <xf numFmtId="0" fontId="44" fillId="3" borderId="6" xfId="5" applyFont="1" applyFill="1" applyBorder="1" applyAlignment="1">
      <alignment horizontal="left" vertical="center"/>
    </xf>
    <xf numFmtId="0" fontId="44" fillId="3" borderId="0" xfId="5" applyFont="1" applyFill="1" applyAlignment="1">
      <alignment horizontal="left" vertical="center"/>
    </xf>
    <xf numFmtId="0" fontId="44" fillId="0" borderId="29" xfId="5" applyFont="1" applyBorder="1" applyAlignment="1">
      <alignment horizontal="left" vertical="center"/>
    </xf>
    <xf numFmtId="0" fontId="44" fillId="3" borderId="30" xfId="5" applyFont="1" applyFill="1" applyBorder="1" applyAlignment="1">
      <alignment horizontal="left" vertical="center"/>
    </xf>
    <xf numFmtId="0" fontId="44" fillId="0" borderId="28" xfId="5" applyFont="1" applyBorder="1" applyAlignment="1">
      <alignment horizontal="left" vertical="center"/>
    </xf>
    <xf numFmtId="0" fontId="47" fillId="3" borderId="13" xfId="5" applyFont="1" applyFill="1" applyBorder="1" applyAlignment="1">
      <alignment vertical="center"/>
    </xf>
    <xf numFmtId="0" fontId="46" fillId="0" borderId="0" xfId="5" applyFont="1" applyAlignment="1">
      <alignment horizontal="left" vertical="center" indent="1"/>
    </xf>
    <xf numFmtId="0" fontId="47" fillId="3" borderId="14" xfId="5" applyFont="1" applyFill="1" applyBorder="1" applyAlignment="1">
      <alignment vertical="center"/>
    </xf>
    <xf numFmtId="0" fontId="46" fillId="0" borderId="13" xfId="5" applyFont="1" applyBorder="1" applyAlignment="1">
      <alignment horizontal="left" vertical="center" indent="1"/>
    </xf>
    <xf numFmtId="0" fontId="46" fillId="0" borderId="22" xfId="5" applyFont="1" applyBorder="1" applyAlignment="1" applyProtection="1">
      <alignment horizontal="left" vertical="center" indent="4"/>
      <protection locked="0"/>
    </xf>
    <xf numFmtId="0" fontId="46" fillId="0" borderId="22" xfId="5" applyFont="1" applyBorder="1" applyAlignment="1" applyProtection="1">
      <alignment horizontal="left" vertical="center" indent="6"/>
      <protection locked="0"/>
    </xf>
    <xf numFmtId="0" fontId="44" fillId="0" borderId="31" xfId="5" applyFont="1" applyBorder="1" applyAlignment="1">
      <alignment horizontal="left" vertical="center"/>
    </xf>
    <xf numFmtId="0" fontId="44" fillId="3" borderId="11" xfId="5" applyFont="1" applyFill="1" applyBorder="1" applyAlignment="1">
      <alignment horizontal="left" vertical="center"/>
    </xf>
    <xf numFmtId="0" fontId="50" fillId="0" borderId="6" xfId="3" applyFont="1" applyFill="1" applyBorder="1" applyAlignment="1" applyProtection="1">
      <alignment horizontal="left" vertical="center" indent="2"/>
      <protection locked="0"/>
    </xf>
    <xf numFmtId="0" fontId="46" fillId="0" borderId="0" xfId="5" applyFont="1" applyAlignment="1" applyProtection="1">
      <alignment horizontal="left" vertical="center" indent="4"/>
      <protection locked="0"/>
    </xf>
    <xf numFmtId="10" fontId="46" fillId="0" borderId="26" xfId="5" applyNumberFormat="1" applyFont="1" applyBorder="1" applyAlignment="1">
      <alignment horizontal="left" vertical="center"/>
    </xf>
    <xf numFmtId="0" fontId="44" fillId="0" borderId="25" xfId="5" applyFont="1" applyBorder="1" applyAlignment="1">
      <alignment horizontal="left" vertical="center"/>
    </xf>
    <xf numFmtId="0" fontId="45" fillId="0" borderId="32" xfId="5" applyFont="1" applyBorder="1" applyAlignment="1" applyProtection="1">
      <alignment vertical="center"/>
      <protection locked="0"/>
    </xf>
    <xf numFmtId="0" fontId="48" fillId="0" borderId="15" xfId="5" applyFont="1" applyBorder="1" applyAlignment="1">
      <alignment horizontal="left" vertical="center"/>
    </xf>
    <xf numFmtId="0" fontId="51" fillId="0" borderId="15" xfId="5" applyFont="1" applyBorder="1" applyAlignment="1">
      <alignment vertical="center"/>
    </xf>
    <xf numFmtId="0" fontId="46" fillId="0" borderId="24" xfId="5" applyFont="1" applyBorder="1" applyAlignment="1" applyProtection="1">
      <alignment vertical="center"/>
      <protection locked="0"/>
    </xf>
    <xf numFmtId="0" fontId="46" fillId="5" borderId="26" xfId="5" applyFont="1" applyFill="1" applyBorder="1" applyAlignment="1">
      <alignment vertical="center"/>
    </xf>
    <xf numFmtId="165" fontId="46" fillId="5" borderId="26" xfId="5" applyNumberFormat="1" applyFont="1" applyFill="1" applyBorder="1" applyAlignment="1">
      <alignment vertical="center"/>
    </xf>
    <xf numFmtId="0" fontId="46" fillId="5" borderId="0" xfId="5" applyFont="1" applyFill="1" applyAlignment="1">
      <alignment vertical="center"/>
    </xf>
    <xf numFmtId="165" fontId="46" fillId="5" borderId="0" xfId="5" applyNumberFormat="1" applyFont="1" applyFill="1" applyAlignment="1">
      <alignment vertical="center"/>
    </xf>
    <xf numFmtId="0" fontId="46" fillId="5" borderId="6" xfId="5" applyFont="1" applyFill="1" applyBorder="1" applyAlignment="1">
      <alignment vertical="center"/>
    </xf>
    <xf numFmtId="0" fontId="38" fillId="4" borderId="0" xfId="5" applyFont="1" applyFill="1" applyAlignment="1">
      <alignment vertical="center"/>
    </xf>
    <xf numFmtId="0" fontId="45" fillId="0" borderId="13" xfId="5" applyFont="1" applyBorder="1" applyAlignment="1" applyProtection="1">
      <alignment vertical="center"/>
      <protection locked="0"/>
    </xf>
    <xf numFmtId="0" fontId="48" fillId="0" borderId="13" xfId="5" applyFont="1" applyBorder="1" applyAlignment="1">
      <alignment horizontal="left" vertical="center"/>
    </xf>
    <xf numFmtId="10" fontId="51" fillId="0" borderId="13" xfId="5" applyNumberFormat="1" applyFont="1" applyBorder="1" applyAlignment="1">
      <alignment vertical="center"/>
    </xf>
    <xf numFmtId="0" fontId="46" fillId="0" borderId="24" xfId="5" applyFont="1" applyBorder="1" applyAlignment="1" applyProtection="1">
      <alignment horizontal="left" vertical="center" indent="4"/>
      <protection locked="0"/>
    </xf>
    <xf numFmtId="0" fontId="46" fillId="5" borderId="13" xfId="5" applyFont="1" applyFill="1" applyBorder="1" applyAlignment="1">
      <alignment vertical="center"/>
    </xf>
    <xf numFmtId="0" fontId="44" fillId="3" borderId="13" xfId="5" applyFont="1" applyFill="1" applyBorder="1" applyAlignment="1">
      <alignment horizontal="left" vertical="center"/>
    </xf>
    <xf numFmtId="0" fontId="52" fillId="0" borderId="0" xfId="3" applyFont="1" applyFill="1"/>
    <xf numFmtId="0" fontId="41" fillId="0" borderId="0" xfId="5" applyFont="1" applyAlignment="1">
      <alignment horizontal="left" vertical="center"/>
    </xf>
    <xf numFmtId="0" fontId="53" fillId="0" borderId="2" xfId="3" applyFont="1" applyFill="1" applyBorder="1" applyAlignment="1">
      <alignment horizontal="left" vertical="center" wrapText="1"/>
    </xf>
    <xf numFmtId="0" fontId="46" fillId="0" borderId="2" xfId="5" applyFont="1" applyBorder="1" applyAlignment="1">
      <alignment vertical="center" wrapText="1"/>
    </xf>
    <xf numFmtId="0" fontId="39" fillId="3" borderId="2" xfId="5" applyFont="1" applyFill="1" applyBorder="1" applyAlignment="1">
      <alignment horizontal="left" vertical="center"/>
    </xf>
    <xf numFmtId="0" fontId="46" fillId="0" borderId="3" xfId="5" applyFont="1" applyBorder="1" applyAlignment="1">
      <alignment horizontal="left" vertical="center" indent="1"/>
    </xf>
    <xf numFmtId="0" fontId="46" fillId="0" borderId="3" xfId="5" applyFont="1" applyBorder="1" applyAlignment="1">
      <alignment vertical="center" wrapText="1"/>
    </xf>
    <xf numFmtId="0" fontId="39" fillId="3" borderId="3" xfId="5" applyFont="1" applyFill="1" applyBorder="1" applyAlignment="1">
      <alignment horizontal="left" vertical="center"/>
    </xf>
    <xf numFmtId="0" fontId="46" fillId="0" borderId="3" xfId="5" applyFont="1" applyBorder="1" applyAlignment="1">
      <alignment horizontal="left" vertical="center" indent="3"/>
    </xf>
    <xf numFmtId="0" fontId="46" fillId="0" borderId="4" xfId="5" applyFont="1" applyBorder="1" applyAlignment="1">
      <alignment horizontal="left" vertical="center" indent="3"/>
    </xf>
    <xf numFmtId="0" fontId="39" fillId="3" borderId="4" xfId="5" applyFont="1" applyFill="1" applyBorder="1" applyAlignment="1">
      <alignment horizontal="left" vertical="center"/>
    </xf>
    <xf numFmtId="0" fontId="39" fillId="0" borderId="9" xfId="5" applyFont="1" applyBorder="1" applyAlignment="1">
      <alignment horizontal="left" vertical="center"/>
    </xf>
    <xf numFmtId="0" fontId="46" fillId="0" borderId="0" xfId="5" applyFont="1" applyAlignment="1">
      <alignment horizontal="left" vertical="center" indent="5"/>
    </xf>
    <xf numFmtId="0" fontId="39" fillId="0" borderId="3" xfId="5" applyFont="1" applyBorder="1" applyAlignment="1">
      <alignment horizontal="left" vertical="center"/>
    </xf>
    <xf numFmtId="0" fontId="46" fillId="0" borderId="8" xfId="5" applyFont="1" applyBorder="1" applyAlignment="1">
      <alignment horizontal="left" vertical="center" indent="5"/>
    </xf>
    <xf numFmtId="0" fontId="46" fillId="0" borderId="16" xfId="5" applyFont="1" applyBorder="1" applyAlignment="1">
      <alignment horizontal="left" vertical="center"/>
    </xf>
    <xf numFmtId="0" fontId="39" fillId="0" borderId="16" xfId="5" applyFont="1" applyBorder="1" applyAlignment="1">
      <alignment horizontal="left" vertical="center"/>
    </xf>
    <xf numFmtId="0" fontId="8" fillId="0" borderId="2" xfId="5" applyFont="1" applyBorder="1" applyAlignment="1">
      <alignment vertical="center"/>
    </xf>
    <xf numFmtId="0" fontId="46" fillId="0" borderId="4" xfId="5" applyFont="1" applyBorder="1" applyAlignment="1">
      <alignment horizontal="left" vertical="center" indent="1"/>
    </xf>
    <xf numFmtId="0" fontId="39" fillId="0" borderId="2" xfId="5" applyFont="1" applyBorder="1" applyAlignment="1">
      <alignment vertical="center"/>
    </xf>
    <xf numFmtId="0" fontId="46" fillId="0" borderId="3" xfId="5" applyFont="1" applyBorder="1" applyAlignment="1">
      <alignment horizontal="left" vertical="center" wrapText="1" indent="1"/>
    </xf>
    <xf numFmtId="0" fontId="46" fillId="0" borderId="3" xfId="5" applyFont="1" applyBorder="1" applyAlignment="1">
      <alignment horizontal="left" vertical="center" wrapText="1" indent="3"/>
    </xf>
    <xf numFmtId="0" fontId="46" fillId="0" borderId="4" xfId="5" applyFont="1" applyBorder="1" applyAlignment="1">
      <alignment horizontal="left" vertical="center" wrapText="1" indent="1"/>
    </xf>
    <xf numFmtId="0" fontId="41" fillId="0" borderId="2" xfId="5" applyFont="1" applyBorder="1" applyAlignment="1">
      <alignment vertical="center"/>
    </xf>
    <xf numFmtId="0" fontId="7" fillId="0" borderId="3" xfId="3" applyFont="1" applyFill="1" applyBorder="1" applyAlignment="1">
      <alignment horizontal="left" vertical="center" wrapText="1" indent="1"/>
    </xf>
    <xf numFmtId="0" fontId="7" fillId="0" borderId="4" xfId="3" applyFont="1" applyFill="1" applyBorder="1" applyAlignment="1">
      <alignment horizontal="left" vertical="center" wrapText="1" indent="1"/>
    </xf>
    <xf numFmtId="0" fontId="7" fillId="0" borderId="3" xfId="3" applyFont="1" applyFill="1" applyBorder="1" applyAlignment="1">
      <alignment horizontal="left" vertical="center" wrapText="1" indent="3"/>
    </xf>
    <xf numFmtId="0" fontId="7" fillId="0" borderId="4" xfId="3" applyFont="1" applyFill="1" applyBorder="1" applyAlignment="1">
      <alignment horizontal="left" vertical="center" wrapText="1" indent="3"/>
    </xf>
    <xf numFmtId="0" fontId="39" fillId="0" borderId="11" xfId="5" applyFont="1" applyBorder="1" applyAlignment="1">
      <alignment horizontal="left" vertical="center"/>
    </xf>
    <xf numFmtId="0" fontId="46" fillId="2" borderId="2" xfId="5" applyFont="1" applyFill="1" applyBorder="1" applyAlignment="1">
      <alignment vertical="center" wrapText="1"/>
    </xf>
    <xf numFmtId="0" fontId="41" fillId="2" borderId="2" xfId="5" applyFont="1" applyFill="1" applyBorder="1" applyAlignment="1">
      <alignment vertical="center"/>
    </xf>
    <xf numFmtId="0" fontId="7" fillId="0" borderId="3" xfId="3" applyFont="1" applyFill="1" applyBorder="1" applyAlignment="1">
      <alignment horizontal="left" vertical="center" wrapText="1"/>
    </xf>
    <xf numFmtId="0" fontId="46" fillId="0" borderId="0" xfId="5" applyFont="1" applyAlignment="1">
      <alignment vertical="center" wrapText="1"/>
    </xf>
    <xf numFmtId="0" fontId="41" fillId="0" borderId="13" xfId="5" applyFont="1" applyBorder="1" applyAlignment="1">
      <alignment vertical="center"/>
    </xf>
    <xf numFmtId="0" fontId="46" fillId="0" borderId="13" xfId="5" applyFont="1" applyBorder="1" applyAlignment="1">
      <alignment vertical="center" wrapText="1"/>
    </xf>
    <xf numFmtId="0" fontId="46" fillId="5" borderId="3" xfId="5" applyFont="1" applyFill="1" applyBorder="1" applyAlignment="1">
      <alignment vertical="center" wrapText="1"/>
    </xf>
    <xf numFmtId="0" fontId="46" fillId="5" borderId="4" xfId="5" applyFont="1" applyFill="1" applyBorder="1" applyAlignment="1">
      <alignment vertical="center" wrapText="1"/>
    </xf>
    <xf numFmtId="0" fontId="46" fillId="5" borderId="3" xfId="5" applyFont="1" applyFill="1" applyBorder="1" applyAlignment="1">
      <alignment horizontal="left" vertical="center" wrapText="1" indent="3"/>
    </xf>
    <xf numFmtId="0" fontId="41" fillId="5" borderId="4" xfId="5" applyFont="1" applyFill="1" applyBorder="1" applyAlignment="1">
      <alignment vertical="center"/>
    </xf>
    <xf numFmtId="0" fontId="54" fillId="0" borderId="0" xfId="5" applyFont="1" applyAlignment="1">
      <alignment horizontal="left" vertical="center"/>
    </xf>
    <xf numFmtId="0" fontId="55" fillId="0" borderId="0" xfId="5" applyFont="1" applyAlignment="1">
      <alignment vertical="center"/>
    </xf>
    <xf numFmtId="0" fontId="44" fillId="0" borderId="0" xfId="5" applyFont="1" applyAlignment="1">
      <alignment vertical="center"/>
    </xf>
    <xf numFmtId="164" fontId="44" fillId="0" borderId="0" xfId="1" applyFont="1" applyFill="1" applyAlignment="1">
      <alignment horizontal="left" vertical="center"/>
    </xf>
    <xf numFmtId="166" fontId="44" fillId="0" borderId="0" xfId="1" applyNumberFormat="1" applyFont="1" applyFill="1" applyAlignment="1">
      <alignment horizontal="left" vertical="center"/>
    </xf>
    <xf numFmtId="0" fontId="44" fillId="6" borderId="10" xfId="5" applyFont="1" applyFill="1" applyBorder="1" applyAlignment="1">
      <alignment vertical="center"/>
    </xf>
    <xf numFmtId="0" fontId="44" fillId="4" borderId="11" xfId="5" applyFont="1" applyFill="1" applyBorder="1" applyAlignment="1">
      <alignment vertical="center"/>
    </xf>
    <xf numFmtId="0" fontId="44" fillId="6" borderId="12" xfId="5" applyFont="1" applyFill="1" applyBorder="1" applyAlignment="1">
      <alignment vertical="center"/>
    </xf>
    <xf numFmtId="0" fontId="56" fillId="4" borderId="0" xfId="0" applyFont="1" applyFill="1" applyAlignment="1">
      <alignment vertical="center"/>
    </xf>
    <xf numFmtId="164" fontId="39" fillId="0" borderId="0" xfId="1" applyFont="1"/>
    <xf numFmtId="0" fontId="54" fillId="0" borderId="17" xfId="0" applyFont="1" applyBorder="1"/>
    <xf numFmtId="0" fontId="54" fillId="0" borderId="15" xfId="0" applyFont="1" applyBorder="1"/>
    <xf numFmtId="0" fontId="57" fillId="0" borderId="0" xfId="2" applyFont="1"/>
    <xf numFmtId="0" fontId="54" fillId="7" borderId="13" xfId="0" applyFont="1" applyFill="1" applyBorder="1" applyAlignment="1">
      <alignment vertical="center"/>
    </xf>
    <xf numFmtId="0" fontId="57" fillId="0" borderId="0" xfId="2" applyNumberFormat="1" applyFont="1"/>
    <xf numFmtId="0" fontId="44" fillId="4" borderId="0" xfId="5" applyFont="1" applyFill="1" applyAlignment="1">
      <alignment horizontal="left" vertical="center" indent="1"/>
    </xf>
    <xf numFmtId="0" fontId="44" fillId="4" borderId="0" xfId="5" applyFont="1" applyFill="1" applyAlignment="1">
      <alignment horizontal="left" vertical="center"/>
    </xf>
    <xf numFmtId="164" fontId="44" fillId="4" borderId="0" xfId="1" applyFont="1" applyFill="1" applyBorder="1" applyAlignment="1">
      <alignment horizontal="left" vertical="center"/>
    </xf>
    <xf numFmtId="0" fontId="44" fillId="4" borderId="6" xfId="5" applyFont="1" applyFill="1" applyBorder="1" applyAlignment="1">
      <alignment horizontal="left" vertical="center"/>
    </xf>
    <xf numFmtId="0" fontId="49" fillId="0" borderId="0" xfId="5" applyFont="1" applyAlignment="1">
      <alignment horizontal="left" vertical="center"/>
    </xf>
    <xf numFmtId="0" fontId="54" fillId="4" borderId="0" xfId="0" applyFont="1" applyFill="1" applyAlignment="1">
      <alignment vertical="center"/>
    </xf>
    <xf numFmtId="0" fontId="58" fillId="0" borderId="0" xfId="5" applyFont="1" applyAlignment="1">
      <alignment horizontal="left" vertical="center"/>
    </xf>
    <xf numFmtId="0" fontId="58" fillId="0" borderId="0" xfId="5" applyFont="1" applyAlignment="1">
      <alignment vertical="center"/>
    </xf>
    <xf numFmtId="0" fontId="58" fillId="0" borderId="0" xfId="5" quotePrefix="1" applyFont="1" applyAlignment="1">
      <alignment horizontal="left" vertical="center"/>
    </xf>
    <xf numFmtId="0" fontId="59" fillId="0" borderId="33" xfId="0" applyFont="1" applyBorder="1"/>
    <xf numFmtId="0" fontId="59" fillId="0" borderId="34" xfId="0" applyFont="1" applyBorder="1"/>
    <xf numFmtId="0" fontId="39" fillId="0" borderId="3" xfId="5" applyFont="1" applyBorder="1" applyAlignment="1">
      <alignment vertical="center"/>
    </xf>
    <xf numFmtId="0" fontId="7" fillId="0" borderId="4" xfId="3" applyFont="1" applyFill="1" applyBorder="1" applyAlignment="1">
      <alignment horizontal="left" vertical="center" wrapText="1" indent="2"/>
    </xf>
    <xf numFmtId="0" fontId="7" fillId="0" borderId="2" xfId="3" applyFont="1" applyFill="1" applyBorder="1" applyAlignment="1">
      <alignment horizontal="left" vertical="center" wrapText="1" indent="2"/>
    </xf>
    <xf numFmtId="0" fontId="46" fillId="5" borderId="4" xfId="5" applyFont="1" applyFill="1" applyBorder="1" applyAlignment="1">
      <alignment horizontal="left" vertical="center" wrapText="1" indent="3"/>
    </xf>
    <xf numFmtId="0" fontId="53" fillId="0" borderId="24" xfId="3" applyFont="1" applyFill="1" applyBorder="1" applyAlignment="1" applyProtection="1">
      <alignment horizontal="left" vertical="center" wrapText="1"/>
      <protection locked="0"/>
    </xf>
    <xf numFmtId="0" fontId="46" fillId="0" borderId="13" xfId="5" applyFont="1" applyBorder="1" applyAlignment="1">
      <alignment vertical="center"/>
    </xf>
    <xf numFmtId="0" fontId="46" fillId="0" borderId="13" xfId="5" applyFont="1" applyBorder="1" applyAlignment="1" applyProtection="1">
      <alignment horizontal="left" vertical="center" indent="4"/>
      <protection locked="0"/>
    </xf>
    <xf numFmtId="0" fontId="53" fillId="0" borderId="35" xfId="3" applyFont="1" applyFill="1" applyBorder="1" applyAlignment="1" applyProtection="1">
      <alignment vertical="center"/>
      <protection locked="0"/>
    </xf>
    <xf numFmtId="0" fontId="38" fillId="0" borderId="0" xfId="5" applyFont="1" applyAlignment="1" applyProtection="1">
      <alignment vertical="center"/>
      <protection locked="0"/>
    </xf>
    <xf numFmtId="0" fontId="60" fillId="0" borderId="13" xfId="5" applyFont="1" applyBorder="1" applyAlignment="1" applyProtection="1">
      <alignment horizontal="left" vertical="center"/>
      <protection locked="0"/>
    </xf>
    <xf numFmtId="0" fontId="61" fillId="0" borderId="13" xfId="5" applyFont="1" applyBorder="1" applyAlignment="1">
      <alignment horizontal="left" vertical="center"/>
    </xf>
    <xf numFmtId="0" fontId="60" fillId="0" borderId="13" xfId="5" applyFont="1" applyBorder="1" applyAlignment="1">
      <alignment horizontal="left" vertical="center"/>
    </xf>
    <xf numFmtId="0" fontId="62" fillId="0" borderId="13" xfId="5" applyFont="1" applyBorder="1" applyAlignment="1">
      <alignment horizontal="left" vertical="center"/>
    </xf>
    <xf numFmtId="0" fontId="61" fillId="0" borderId="0" xfId="5" applyFont="1" applyAlignment="1">
      <alignment horizontal="left" vertical="center"/>
    </xf>
    <xf numFmtId="0" fontId="60" fillId="0" borderId="0" xfId="5" applyFont="1" applyAlignment="1">
      <alignment horizontal="left" vertical="center"/>
    </xf>
    <xf numFmtId="0" fontId="62" fillId="0" borderId="0" xfId="5" applyFont="1" applyAlignment="1">
      <alignment horizontal="left" vertical="center"/>
    </xf>
    <xf numFmtId="164" fontId="39" fillId="0" borderId="0" xfId="1" applyFont="1" applyFill="1" applyAlignment="1">
      <alignment horizontal="left" vertical="center"/>
    </xf>
    <xf numFmtId="0" fontId="63" fillId="0" borderId="3" xfId="3" applyFont="1" applyFill="1" applyBorder="1" applyAlignment="1">
      <alignment horizontal="left" vertical="center" wrapText="1"/>
    </xf>
    <xf numFmtId="0" fontId="46" fillId="0" borderId="4" xfId="5" applyFont="1" applyBorder="1" applyAlignment="1">
      <alignment vertical="center"/>
    </xf>
    <xf numFmtId="0" fontId="4" fillId="3" borderId="1" xfId="5" applyFont="1" applyFill="1" applyBorder="1" applyAlignment="1">
      <alignment horizontal="left" vertical="center" wrapText="1"/>
    </xf>
    <xf numFmtId="0" fontId="42" fillId="4" borderId="0" xfId="3" applyFont="1" applyFill="1"/>
    <xf numFmtId="0" fontId="25" fillId="5" borderId="26" xfId="3" applyFill="1" applyBorder="1" applyAlignment="1">
      <alignment vertical="center"/>
    </xf>
    <xf numFmtId="166" fontId="39" fillId="0" borderId="0" xfId="1" applyNumberFormat="1" applyFont="1"/>
    <xf numFmtId="164" fontId="46" fillId="5" borderId="3" xfId="1" applyFont="1" applyFill="1" applyBorder="1" applyAlignment="1">
      <alignment vertical="center" wrapText="1"/>
    </xf>
    <xf numFmtId="4" fontId="46" fillId="5" borderId="3" xfId="5" applyNumberFormat="1" applyFont="1" applyFill="1" applyBorder="1" applyAlignment="1">
      <alignment vertical="center" wrapText="1"/>
    </xf>
    <xf numFmtId="0" fontId="39" fillId="3" borderId="3" xfId="5" applyFont="1" applyFill="1" applyBorder="1" applyAlignment="1">
      <alignment horizontal="left" vertical="center" wrapText="1"/>
    </xf>
    <xf numFmtId="164" fontId="46" fillId="5" borderId="0" xfId="1" applyFont="1" applyFill="1" applyBorder="1" applyAlignment="1">
      <alignment vertical="center"/>
    </xf>
    <xf numFmtId="0" fontId="54" fillId="7" borderId="0" xfId="0" applyFont="1" applyFill="1" applyAlignment="1">
      <alignment vertical="center"/>
    </xf>
    <xf numFmtId="164" fontId="46" fillId="5" borderId="4" xfId="1" applyFont="1" applyFill="1" applyBorder="1" applyAlignment="1">
      <alignment vertical="center" wrapText="1"/>
    </xf>
    <xf numFmtId="0" fontId="7" fillId="2" borderId="4" xfId="3" applyFont="1" applyFill="1" applyBorder="1" applyAlignment="1">
      <alignment horizontal="left" vertical="center" wrapText="1" indent="3"/>
    </xf>
    <xf numFmtId="3" fontId="46" fillId="5" borderId="3" xfId="5" applyNumberFormat="1" applyFont="1" applyFill="1" applyBorder="1" applyAlignment="1">
      <alignment vertical="center" wrapText="1"/>
    </xf>
    <xf numFmtId="3" fontId="46" fillId="5" borderId="4" xfId="5" applyNumberFormat="1" applyFont="1" applyFill="1" applyBorder="1" applyAlignment="1">
      <alignment vertical="center" wrapText="1"/>
    </xf>
    <xf numFmtId="0" fontId="8" fillId="0" borderId="0" xfId="5" applyFont="1" applyAlignment="1">
      <alignment horizontal="left" vertical="center"/>
    </xf>
    <xf numFmtId="0" fontId="7" fillId="0" borderId="4" xfId="5" applyFont="1" applyBorder="1" applyAlignment="1">
      <alignment vertical="center" wrapText="1"/>
    </xf>
    <xf numFmtId="0" fontId="8" fillId="3" borderId="4" xfId="5" applyFont="1" applyFill="1" applyBorder="1" applyAlignment="1">
      <alignment horizontal="left" vertical="center"/>
    </xf>
    <xf numFmtId="0" fontId="47" fillId="3" borderId="0" xfId="5" applyFont="1" applyFill="1" applyAlignment="1">
      <alignment vertical="center" wrapText="1"/>
    </xf>
    <xf numFmtId="0" fontId="7" fillId="2" borderId="3" xfId="3" applyFont="1" applyFill="1" applyBorder="1" applyAlignment="1">
      <alignment horizontal="left" vertical="center" wrapText="1" indent="3"/>
    </xf>
    <xf numFmtId="0" fontId="39" fillId="8" borderId="15" xfId="5" applyFont="1" applyFill="1" applyBorder="1" applyAlignment="1">
      <alignment horizontal="left" vertical="center"/>
    </xf>
    <xf numFmtId="0" fontId="39" fillId="0" borderId="32" xfId="5" applyFont="1" applyBorder="1" applyAlignment="1">
      <alignment horizontal="left" vertical="center"/>
    </xf>
    <xf numFmtId="0" fontId="39" fillId="0" borderId="15" xfId="5" applyFont="1" applyBorder="1" applyAlignment="1">
      <alignment horizontal="left" vertical="center"/>
    </xf>
    <xf numFmtId="0" fontId="44" fillId="3" borderId="13" xfId="5" applyFont="1" applyFill="1" applyBorder="1" applyAlignment="1">
      <alignment horizontal="left" vertical="top" wrapText="1"/>
    </xf>
    <xf numFmtId="0" fontId="7" fillId="0" borderId="22" xfId="5" applyFont="1" applyBorder="1" applyAlignment="1" applyProtection="1">
      <alignment horizontal="left" vertical="center" indent="4"/>
      <protection locked="0"/>
    </xf>
    <xf numFmtId="0" fontId="64" fillId="3" borderId="3" xfId="5" applyFont="1" applyFill="1" applyBorder="1" applyAlignment="1">
      <alignment horizontal="left" vertical="center"/>
    </xf>
    <xf numFmtId="0" fontId="25" fillId="5" borderId="3" xfId="3" applyFill="1" applyBorder="1" applyAlignment="1">
      <alignment vertical="center" wrapText="1"/>
    </xf>
    <xf numFmtId="0" fontId="7" fillId="0" borderId="8" xfId="5" applyFont="1" applyBorder="1" applyAlignment="1">
      <alignment horizontal="left" vertical="center" indent="1"/>
    </xf>
    <xf numFmtId="0" fontId="8" fillId="3" borderId="3" xfId="5" applyFont="1" applyFill="1" applyBorder="1" applyAlignment="1">
      <alignment horizontal="left" vertical="center" wrapText="1"/>
    </xf>
    <xf numFmtId="0" fontId="7" fillId="0" borderId="3" xfId="5" applyFont="1" applyBorder="1" applyAlignment="1">
      <alignment horizontal="left" vertical="center" indent="3"/>
    </xf>
    <xf numFmtId="0" fontId="39" fillId="3" borderId="3" xfId="5" applyFont="1" applyFill="1" applyBorder="1" applyAlignment="1">
      <alignment horizontal="left" vertical="top" wrapText="1"/>
    </xf>
    <xf numFmtId="0" fontId="46" fillId="5" borderId="0" xfId="5" applyFont="1" applyFill="1" applyAlignment="1">
      <alignment horizontal="right" vertical="center"/>
    </xf>
    <xf numFmtId="0" fontId="7" fillId="0" borderId="3" xfId="5" applyFont="1" applyBorder="1" applyAlignment="1">
      <alignment horizontal="left" vertical="center" wrapText="1" indent="3"/>
    </xf>
    <xf numFmtId="0" fontId="7" fillId="0" borderId="4" xfId="5" applyFont="1" applyBorder="1" applyAlignment="1">
      <alignment horizontal="left" vertical="center" wrapText="1" indent="3"/>
    </xf>
    <xf numFmtId="0" fontId="7" fillId="0" borderId="3" xfId="5" applyFont="1" applyBorder="1" applyAlignment="1">
      <alignment horizontal="left" vertical="center" indent="1"/>
    </xf>
    <xf numFmtId="0" fontId="7" fillId="0" borderId="4" xfId="5" applyFont="1" applyBorder="1" applyAlignment="1">
      <alignment horizontal="left" vertical="center" indent="1"/>
    </xf>
    <xf numFmtId="0" fontId="7" fillId="0" borderId="0" xfId="5" applyFont="1" applyAlignment="1">
      <alignment horizontal="left" vertical="center" wrapText="1" indent="3"/>
    </xf>
    <xf numFmtId="0" fontId="7" fillId="0" borderId="3" xfId="5" applyFont="1" applyBorder="1" applyAlignment="1">
      <alignment horizontal="left" vertical="center" wrapText="1" indent="1"/>
    </xf>
    <xf numFmtId="164" fontId="39" fillId="0" borderId="0" xfId="5" applyNumberFormat="1" applyFont="1" applyAlignment="1">
      <alignment horizontal="left" vertical="center"/>
    </xf>
    <xf numFmtId="43" fontId="39" fillId="0" borderId="0" xfId="5" applyNumberFormat="1" applyFont="1" applyAlignment="1">
      <alignment horizontal="left" vertical="center"/>
    </xf>
    <xf numFmtId="0" fontId="65" fillId="0" borderId="17" xfId="0" applyFont="1" applyBorder="1"/>
    <xf numFmtId="43" fontId="39" fillId="0" borderId="0" xfId="0" applyNumberFormat="1" applyFont="1"/>
    <xf numFmtId="0" fontId="54" fillId="0" borderId="0" xfId="0" applyFont="1"/>
    <xf numFmtId="164" fontId="54" fillId="0" borderId="0" xfId="1" applyFont="1" applyBorder="1"/>
    <xf numFmtId="14" fontId="39" fillId="5" borderId="0" xfId="5" applyNumberFormat="1" applyFont="1" applyFill="1" applyAlignment="1">
      <alignment horizontal="right" vertical="center"/>
    </xf>
    <xf numFmtId="4" fontId="46" fillId="0" borderId="3" xfId="5" applyNumberFormat="1" applyFont="1" applyBorder="1" applyAlignment="1">
      <alignment vertical="center" wrapText="1"/>
    </xf>
    <xf numFmtId="4" fontId="46" fillId="0" borderId="4" xfId="5" applyNumberFormat="1" applyFont="1" applyBorder="1" applyAlignment="1">
      <alignment vertical="center" wrapText="1"/>
    </xf>
    <xf numFmtId="164" fontId="46" fillId="0" borderId="3" xfId="1" applyFont="1" applyFill="1" applyBorder="1" applyAlignment="1">
      <alignment vertical="center" wrapText="1"/>
    </xf>
    <xf numFmtId="0" fontId="46" fillId="0" borderId="4" xfId="5" applyFont="1" applyBorder="1" applyAlignment="1">
      <alignment vertical="center" wrapText="1"/>
    </xf>
    <xf numFmtId="0" fontId="75" fillId="0" borderId="0" xfId="5" applyFont="1" applyAlignment="1">
      <alignment horizontal="left" vertical="center"/>
    </xf>
    <xf numFmtId="0" fontId="76" fillId="0" borderId="0" xfId="5" applyFont="1" applyAlignment="1">
      <alignment horizontal="left" vertical="center"/>
    </xf>
    <xf numFmtId="0" fontId="39" fillId="0" borderId="0" xfId="0" applyFont="1" applyAlignment="1">
      <alignment horizontal="center"/>
    </xf>
    <xf numFmtId="164" fontId="44" fillId="4" borderId="6" xfId="1" applyFont="1" applyFill="1" applyBorder="1" applyAlignment="1">
      <alignment horizontal="left" vertical="center"/>
    </xf>
    <xf numFmtId="0" fontId="39" fillId="0" borderId="0" xfId="0" applyFont="1" applyAlignment="1">
      <alignment vertical="center"/>
    </xf>
    <xf numFmtId="166" fontId="54" fillId="0" borderId="18" xfId="1" applyNumberFormat="1" applyFont="1" applyBorder="1"/>
    <xf numFmtId="166" fontId="54" fillId="0" borderId="0" xfId="1" applyNumberFormat="1" applyFont="1" applyBorder="1"/>
    <xf numFmtId="166" fontId="76" fillId="0" borderId="0" xfId="1" applyNumberFormat="1" applyFont="1" applyFill="1" applyAlignment="1">
      <alignment horizontal="left" vertical="center"/>
    </xf>
    <xf numFmtId="165" fontId="46" fillId="5" borderId="11" xfId="5" applyNumberFormat="1" applyFont="1" applyFill="1" applyBorder="1" applyAlignment="1">
      <alignment vertical="center"/>
    </xf>
    <xf numFmtId="165" fontId="25" fillId="5" borderId="11" xfId="3" applyNumberFormat="1" applyFill="1" applyBorder="1" applyAlignment="1">
      <alignment vertical="center"/>
    </xf>
    <xf numFmtId="0" fontId="25" fillId="5" borderId="0" xfId="3" applyFill="1" applyBorder="1" applyAlignment="1">
      <alignment vertical="center" wrapText="1"/>
    </xf>
    <xf numFmtId="0" fontId="46" fillId="5" borderId="46" xfId="5" applyFont="1" applyFill="1" applyBorder="1" applyAlignment="1">
      <alignment vertical="center"/>
    </xf>
    <xf numFmtId="0" fontId="46" fillId="0" borderId="15" xfId="5" applyFont="1" applyBorder="1" applyAlignment="1">
      <alignment vertical="center"/>
    </xf>
    <xf numFmtId="165" fontId="46" fillId="5" borderId="13" xfId="5" applyNumberFormat="1" applyFont="1" applyFill="1" applyBorder="1" applyAlignment="1">
      <alignment vertical="center"/>
    </xf>
    <xf numFmtId="0" fontId="25" fillId="0" borderId="0" xfId="3"/>
    <xf numFmtId="164" fontId="39" fillId="0" borderId="0" xfId="1" applyFont="1" applyAlignment="1">
      <alignment horizontal="left" vertical="center"/>
    </xf>
    <xf numFmtId="166" fontId="39" fillId="0" borderId="0" xfId="1" applyNumberFormat="1" applyFont="1" applyAlignment="1">
      <alignment horizontal="left" vertical="center"/>
    </xf>
    <xf numFmtId="166" fontId="46" fillId="5" borderId="3" xfId="1" applyNumberFormat="1" applyFont="1" applyFill="1" applyBorder="1" applyAlignment="1">
      <alignment vertical="center" wrapText="1"/>
    </xf>
    <xf numFmtId="166" fontId="39" fillId="0" borderId="0" xfId="1" applyNumberFormat="1" applyFont="1" applyFill="1"/>
    <xf numFmtId="166" fontId="39" fillId="0" borderId="0" xfId="1" applyNumberFormat="1" applyFont="1" applyAlignment="1">
      <alignment horizontal="center"/>
    </xf>
    <xf numFmtId="166" fontId="39" fillId="0" borderId="0" xfId="1" applyNumberFormat="1" applyFont="1" applyAlignment="1"/>
    <xf numFmtId="164" fontId="46" fillId="0" borderId="3" xfId="1" applyFont="1" applyBorder="1" applyAlignment="1">
      <alignment vertical="center" wrapText="1"/>
    </xf>
    <xf numFmtId="164" fontId="46" fillId="0" borderId="4" xfId="1" applyFont="1" applyBorder="1" applyAlignment="1">
      <alignment vertical="center" wrapText="1"/>
    </xf>
    <xf numFmtId="4" fontId="46" fillId="5" borderId="3" xfId="5" applyNumberFormat="1" applyFont="1" applyFill="1" applyBorder="1" applyAlignment="1">
      <alignment horizontal="left" vertical="center" wrapText="1" indent="3"/>
    </xf>
    <xf numFmtId="4" fontId="46" fillId="0" borderId="3" xfId="5" applyNumberFormat="1" applyFont="1" applyBorder="1" applyAlignment="1">
      <alignment horizontal="left" vertical="center" wrapText="1" indent="3"/>
    </xf>
    <xf numFmtId="4" fontId="46" fillId="0" borderId="4" xfId="5" applyNumberFormat="1" applyFont="1" applyBorder="1" applyAlignment="1">
      <alignment horizontal="left" vertical="center" wrapText="1" indent="3"/>
    </xf>
    <xf numFmtId="0" fontId="39" fillId="3" borderId="4" xfId="5" applyFont="1" applyFill="1" applyBorder="1" applyAlignment="1">
      <alignment horizontal="left" vertical="center" wrapText="1"/>
    </xf>
    <xf numFmtId="0" fontId="39" fillId="0" borderId="0" xfId="5" applyFont="1" applyAlignment="1">
      <alignment horizontal="left" vertical="center" wrapText="1"/>
    </xf>
    <xf numFmtId="0" fontId="25" fillId="3" borderId="3" xfId="3" applyFill="1" applyBorder="1" applyAlignment="1">
      <alignment horizontal="left" vertical="center" wrapText="1"/>
    </xf>
    <xf numFmtId="166" fontId="76" fillId="0" borderId="0" xfId="1" applyNumberFormat="1" applyFont="1" applyAlignment="1">
      <alignment horizontal="left" vertical="center"/>
    </xf>
    <xf numFmtId="0" fontId="75" fillId="0" borderId="0" xfId="0" applyFont="1"/>
    <xf numFmtId="0" fontId="75" fillId="0" borderId="0" xfId="0" applyFont="1" applyAlignment="1">
      <alignment vertical="center"/>
    </xf>
    <xf numFmtId="166" fontId="75" fillId="0" borderId="0" xfId="1" applyNumberFormat="1" applyFont="1" applyAlignment="1"/>
    <xf numFmtId="0" fontId="75" fillId="0" borderId="0" xfId="0" applyFont="1" applyAlignment="1">
      <alignment horizontal="center"/>
    </xf>
    <xf numFmtId="0" fontId="39" fillId="0" borderId="0" xfId="0" applyFont="1" applyAlignment="1">
      <alignment horizontal="center" vertical="center"/>
    </xf>
    <xf numFmtId="0" fontId="39" fillId="0" borderId="0" xfId="0" applyFont="1" applyAlignment="1">
      <alignment horizontal="left"/>
    </xf>
    <xf numFmtId="0" fontId="75" fillId="0" borderId="0" xfId="0" applyFont="1" applyAlignment="1">
      <alignment horizontal="left"/>
    </xf>
    <xf numFmtId="0" fontId="78" fillId="10" borderId="0" xfId="5" applyFont="1" applyFill="1" applyAlignment="1">
      <alignment horizontal="left" vertical="center"/>
    </xf>
    <xf numFmtId="0" fontId="48" fillId="4" borderId="19" xfId="5" applyFont="1" applyFill="1" applyBorder="1" applyAlignment="1">
      <alignment horizontal="left" vertical="center"/>
    </xf>
    <xf numFmtId="164" fontId="48" fillId="4" borderId="19" xfId="1" applyFont="1" applyFill="1" applyBorder="1" applyAlignment="1">
      <alignment horizontal="left" vertical="center"/>
    </xf>
    <xf numFmtId="0" fontId="45" fillId="0" borderId="0" xfId="5" applyFont="1" applyAlignment="1">
      <alignment horizontal="left" vertical="center" wrapText="1"/>
    </xf>
    <xf numFmtId="0" fontId="66" fillId="4" borderId="0" xfId="3" applyFont="1" applyFill="1" applyBorder="1" applyAlignment="1">
      <alignment vertical="center"/>
    </xf>
    <xf numFmtId="0" fontId="53" fillId="4" borderId="36" xfId="3" applyFont="1" applyFill="1" applyBorder="1" applyAlignment="1">
      <alignment horizontal="center" vertical="center"/>
    </xf>
    <xf numFmtId="0" fontId="42" fillId="4" borderId="0" xfId="3" applyFont="1" applyFill="1" applyBorder="1" applyAlignment="1">
      <alignment vertical="center" wrapText="1"/>
    </xf>
    <xf numFmtId="0" fontId="46" fillId="4" borderId="0" xfId="5" applyFont="1" applyFill="1" applyAlignment="1">
      <alignment horizontal="left" vertical="center" wrapText="1" indent="2"/>
    </xf>
    <xf numFmtId="0" fontId="53" fillId="4" borderId="37" xfId="3" applyFont="1" applyFill="1" applyBorder="1" applyAlignment="1">
      <alignment horizontal="center" vertical="center"/>
    </xf>
    <xf numFmtId="0" fontId="53" fillId="4" borderId="38" xfId="3" applyFont="1" applyFill="1" applyBorder="1" applyAlignment="1">
      <alignment horizontal="center" vertical="center"/>
    </xf>
    <xf numFmtId="0" fontId="53" fillId="4" borderId="39" xfId="3" applyFont="1" applyFill="1" applyBorder="1" applyAlignment="1">
      <alignment horizontal="center" vertical="center"/>
    </xf>
    <xf numFmtId="0" fontId="8" fillId="4" borderId="0" xfId="3" applyFont="1" applyFill="1" applyBorder="1" applyAlignment="1">
      <alignment vertical="center"/>
    </xf>
    <xf numFmtId="0" fontId="41" fillId="4" borderId="0" xfId="5" applyFont="1" applyFill="1" applyAlignment="1">
      <alignment horizontal="left" vertical="center"/>
    </xf>
    <xf numFmtId="0" fontId="67" fillId="4" borderId="0" xfId="5" applyFont="1" applyFill="1" applyAlignment="1">
      <alignment horizontal="left" vertical="center"/>
    </xf>
    <xf numFmtId="0" fontId="7" fillId="4" borderId="0" xfId="5" applyFont="1" applyFill="1" applyAlignment="1">
      <alignment horizontal="left" vertical="center" wrapText="1" indent="3"/>
    </xf>
    <xf numFmtId="0" fontId="44" fillId="4" borderId="0" xfId="5" applyFont="1" applyFill="1" applyAlignment="1">
      <alignment horizontal="left" vertical="center" wrapText="1" indent="3"/>
    </xf>
    <xf numFmtId="0" fontId="42" fillId="4" borderId="0" xfId="3" applyFont="1" applyFill="1" applyAlignment="1"/>
    <xf numFmtId="0" fontId="41" fillId="0" borderId="40" xfId="5" applyFont="1" applyBorder="1" applyAlignment="1">
      <alignment vertical="center"/>
    </xf>
    <xf numFmtId="0" fontId="41" fillId="0" borderId="41" xfId="5" applyFont="1" applyBorder="1" applyAlignment="1">
      <alignment vertical="center"/>
    </xf>
    <xf numFmtId="0" fontId="45" fillId="0" borderId="23" xfId="5" applyFont="1" applyBorder="1" applyAlignment="1">
      <alignment horizontal="left" vertical="center"/>
    </xf>
    <xf numFmtId="0" fontId="68" fillId="0" borderId="0" xfId="0" applyFont="1" applyAlignment="1">
      <alignment vertical="center"/>
    </xf>
    <xf numFmtId="0" fontId="45" fillId="0" borderId="0" xfId="5" applyFont="1" applyAlignment="1">
      <alignment horizontal="left" vertical="center"/>
    </xf>
    <xf numFmtId="0" fontId="69" fillId="0" borderId="0" xfId="3" applyFont="1" applyFill="1" applyBorder="1" applyAlignment="1">
      <alignment horizontal="center" vertical="center"/>
    </xf>
    <xf numFmtId="0" fontId="44" fillId="4" borderId="0" xfId="5" applyFont="1" applyFill="1" applyAlignment="1">
      <alignment vertical="center" wrapText="1"/>
    </xf>
    <xf numFmtId="0" fontId="53" fillId="4" borderId="42" xfId="3" applyFont="1" applyFill="1" applyBorder="1" applyAlignment="1">
      <alignment horizontal="center" vertical="center"/>
    </xf>
    <xf numFmtId="0" fontId="53" fillId="4" borderId="43" xfId="3" applyFont="1" applyFill="1" applyBorder="1" applyAlignment="1">
      <alignment horizontal="center" vertical="center"/>
    </xf>
    <xf numFmtId="0" fontId="53" fillId="4" borderId="44" xfId="3" applyFont="1" applyFill="1" applyBorder="1" applyAlignment="1">
      <alignment horizontal="center" vertical="center"/>
    </xf>
    <xf numFmtId="0" fontId="53" fillId="4" borderId="0" xfId="3" applyFont="1" applyFill="1" applyBorder="1" applyAlignment="1">
      <alignment horizontal="center" vertical="center"/>
    </xf>
    <xf numFmtId="0" fontId="41" fillId="0" borderId="45" xfId="5" applyFont="1" applyBorder="1" applyAlignment="1">
      <alignment vertical="center"/>
    </xf>
    <xf numFmtId="0" fontId="52" fillId="4" borderId="0" xfId="3" applyFont="1" applyFill="1" applyAlignment="1"/>
    <xf numFmtId="0" fontId="39" fillId="0" borderId="0" xfId="5" applyFont="1" applyAlignment="1">
      <alignment horizontal="left" vertical="center"/>
    </xf>
    <xf numFmtId="0" fontId="38" fillId="4" borderId="0" xfId="5" applyFont="1" applyFill="1" applyAlignment="1">
      <alignment vertical="center"/>
    </xf>
    <xf numFmtId="0" fontId="71" fillId="4" borderId="0" xfId="5" applyFont="1" applyFill="1" applyAlignment="1">
      <alignment horizontal="left" vertical="center"/>
    </xf>
    <xf numFmtId="0" fontId="70" fillId="5" borderId="0" xfId="5" applyFont="1" applyFill="1" applyAlignment="1">
      <alignment vertical="center"/>
    </xf>
    <xf numFmtId="0" fontId="55" fillId="9" borderId="5" xfId="5" applyFont="1" applyFill="1" applyBorder="1" applyAlignment="1">
      <alignment horizontal="left" vertical="center"/>
    </xf>
    <xf numFmtId="0" fontId="55" fillId="9" borderId="6" xfId="5" applyFont="1" applyFill="1" applyBorder="1" applyAlignment="1">
      <alignment horizontal="left" vertical="center"/>
    </xf>
    <xf numFmtId="0" fontId="55" fillId="9" borderId="7" xfId="5" applyFont="1" applyFill="1" applyBorder="1" applyAlignment="1">
      <alignment horizontal="left" vertical="center"/>
    </xf>
    <xf numFmtId="0" fontId="44" fillId="0" borderId="0" xfId="5" applyFont="1" applyAlignment="1">
      <alignment horizontal="left" vertical="center"/>
    </xf>
    <xf numFmtId="0" fontId="52" fillId="0" borderId="0" xfId="3" applyFont="1" applyFill="1" applyBorder="1" applyAlignment="1">
      <alignment horizontal="left" vertical="center" wrapText="1"/>
    </xf>
    <xf numFmtId="0" fontId="52" fillId="4" borderId="22" xfId="3" applyFont="1" applyFill="1" applyBorder="1" applyAlignment="1">
      <alignment horizontal="left" vertical="center" wrapText="1"/>
    </xf>
    <xf numFmtId="0" fontId="67" fillId="4" borderId="0" xfId="0" applyFont="1" applyFill="1" applyAlignment="1">
      <alignment vertical="center" wrapText="1"/>
    </xf>
    <xf numFmtId="0" fontId="44" fillId="4" borderId="0" xfId="0" applyFont="1" applyFill="1" applyAlignment="1">
      <alignment horizontal="left" vertical="center" wrapText="1"/>
    </xf>
    <xf numFmtId="0" fontId="56" fillId="4" borderId="0" xfId="0" applyFont="1" applyFill="1" applyAlignment="1">
      <alignment vertical="center"/>
    </xf>
    <xf numFmtId="0" fontId="72" fillId="5" borderId="0" xfId="3" applyFont="1" applyFill="1" applyBorder="1" applyAlignment="1">
      <alignment horizontal="left" vertical="center" wrapText="1"/>
    </xf>
    <xf numFmtId="0" fontId="72" fillId="5" borderId="22" xfId="3" applyFont="1" applyFill="1" applyBorder="1" applyAlignment="1">
      <alignment horizontal="left" vertical="center" wrapText="1"/>
    </xf>
    <xf numFmtId="0" fontId="44" fillId="4" borderId="0" xfId="0" applyFont="1" applyFill="1" applyAlignment="1">
      <alignment horizontal="left" vertical="center" wrapText="1" indent="3"/>
    </xf>
    <xf numFmtId="0" fontId="7" fillId="4" borderId="0" xfId="0" applyFont="1" applyFill="1" applyAlignment="1">
      <alignment horizontal="left" vertical="center" wrapText="1" indent="3"/>
    </xf>
    <xf numFmtId="0" fontId="7" fillId="4" borderId="0" xfId="0" applyFont="1" applyFill="1" applyAlignment="1">
      <alignment horizontal="left" vertical="center" wrapText="1"/>
    </xf>
    <xf numFmtId="0" fontId="7" fillId="4" borderId="0" xfId="0" applyFont="1" applyFill="1" applyAlignment="1">
      <alignment horizontal="left" vertical="top" wrapText="1" indent="3"/>
    </xf>
    <xf numFmtId="0" fontId="46" fillId="0" borderId="13" xfId="5" applyFont="1" applyBorder="1" applyAlignment="1" applyProtection="1">
      <alignment vertical="center"/>
      <protection locked="0"/>
    </xf>
    <xf numFmtId="0" fontId="41" fillId="0" borderId="0" xfId="5" applyFont="1" applyAlignment="1">
      <alignment vertical="center"/>
    </xf>
    <xf numFmtId="0" fontId="73" fillId="4" borderId="0" xfId="0" applyFont="1" applyFill="1" applyAlignment="1">
      <alignment vertical="center" wrapText="1"/>
    </xf>
    <xf numFmtId="0" fontId="44" fillId="4" borderId="0" xfId="0" applyFont="1" applyFill="1" applyAlignment="1">
      <alignment horizontal="left" vertical="center" wrapText="1" indent="2"/>
    </xf>
    <xf numFmtId="0" fontId="36" fillId="0" borderId="0" xfId="0" applyFont="1"/>
    <xf numFmtId="0" fontId="74" fillId="4" borderId="0" xfId="0" applyFont="1" applyFill="1" applyAlignment="1">
      <alignment vertical="center"/>
    </xf>
    <xf numFmtId="0" fontId="44" fillId="4" borderId="0" xfId="5" applyFont="1" applyFill="1" applyAlignment="1">
      <alignment horizontal="left" vertical="center" indent="1"/>
    </xf>
    <xf numFmtId="0" fontId="41" fillId="0" borderId="13" xfId="5" applyFont="1" applyBorder="1" applyAlignment="1">
      <alignment vertical="center"/>
    </xf>
  </cellXfs>
  <cellStyles count="6">
    <cellStyle name="Comma" xfId="1" builtinId="3"/>
    <cellStyle name="Explanatory Text" xfId="2" builtinId="53"/>
    <cellStyle name="Hyperlink" xfId="3" builtinId="8"/>
    <cellStyle name="Hyperlink 2" xfId="4" xr:uid="{00000000-0005-0000-0000-000003000000}"/>
    <cellStyle name="Normal" xfId="0" builtinId="0"/>
    <cellStyle name="Normal 2" xfId="5" xr:uid="{00000000-0005-0000-0000-000005000000}"/>
  </cellStyles>
  <dxfs count="103">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0" indent="0" justifyLastLine="0" shrinkToFit="0" readingOrder="0"/>
    </dxf>
    <dxf>
      <numFmt numFmtId="0" formatCode="General"/>
    </dxf>
    <dxf>
      <numFmt numFmtId="30" formatCode="@"/>
    </dxf>
    <dxf>
      <numFmt numFmtId="30" formatCode="@"/>
    </dxf>
    <dxf>
      <font>
        <b/>
        <i val="0"/>
        <strike val="0"/>
        <condense val="0"/>
        <extend val="0"/>
        <outline val="0"/>
        <shadow val="0"/>
        <u val="none"/>
        <vertAlign val="baseline"/>
        <sz val="11"/>
        <color theme="1"/>
        <name val="Calibri"/>
        <scheme val="minor"/>
      </font>
      <numFmt numFmtId="30" formatCode="@"/>
      <alignment horizontal="left"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outline="0">
        <top style="thin">
          <color theme="4" tint="0.39997558519241921"/>
        </top>
      </border>
    </dxf>
    <dxf>
      <fill>
        <patternFill patternType="none">
          <fgColor indexed="64"/>
          <bgColor indexed="65"/>
        </patternFill>
      </fill>
    </dxf>
    <dxf>
      <border outline="0">
        <bottom style="thin">
          <color theme="4" tint="0.39997558519241921"/>
        </bottom>
      </border>
    </dxf>
    <dxf>
      <font>
        <b/>
        <i val="0"/>
        <strike val="0"/>
        <condense val="0"/>
        <extend val="0"/>
        <outline val="0"/>
        <shadow val="0"/>
        <u val="none"/>
        <vertAlign val="baseline"/>
        <sz val="10.5"/>
        <color theme="0"/>
        <name val="Calibri"/>
        <scheme val="none"/>
      </font>
      <fill>
        <patternFill patternType="none">
          <fgColor indexed="64"/>
          <bgColor indexed="65"/>
        </patternFill>
      </fill>
      <alignment horizontal="general"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0.5"/>
        <color theme="1"/>
        <name val="Calibri"/>
        <scheme val="none"/>
      </font>
      <alignment textRotation="0" wrapText="0" indent="0" justifyLastLine="0" shrinkToFit="0" readingOrder="0"/>
    </dxf>
    <dxf>
      <font>
        <strike val="0"/>
        <outline val="0"/>
        <shadow val="0"/>
        <vertAlign val="baseline"/>
        <sz val="11"/>
        <name val="Franklin Gothic Book"/>
        <scheme val="none"/>
      </font>
      <alignment textRotation="0" wrapText="0" indent="0" justifyLastLine="0" shrinkToFit="0" readingOrder="0"/>
    </dxf>
    <dxf>
      <font>
        <strike val="0"/>
        <outline val="0"/>
        <shadow val="0"/>
        <vertAlign val="baseline"/>
        <sz val="11"/>
        <name val="Franklin Gothic Book"/>
        <scheme val="none"/>
      </font>
      <alignment textRotation="0" wrapText="0" indent="0" justifyLastLine="0" shrinkToFit="0" readingOrder="0"/>
    </dxf>
    <dxf>
      <font>
        <strike val="0"/>
        <outline val="0"/>
        <shadow val="0"/>
        <vertAlign val="baseline"/>
        <sz val="11"/>
        <name val="Franklin Gothic Book"/>
        <scheme val="none"/>
      </font>
      <alignment textRotation="0" wrapText="0" indent="0" justifyLastLine="0" shrinkToFit="0" readingOrder="0"/>
    </dxf>
    <dxf>
      <font>
        <strike val="0"/>
        <outline val="0"/>
        <shadow val="0"/>
        <vertAlign val="baseline"/>
        <sz val="11"/>
        <name val="Franklin Gothic Book"/>
        <scheme val="none"/>
      </font>
      <alignment horizontal="center" vertical="bottom" textRotation="0" wrapText="0" indent="0" justifyLastLine="0" shrinkToFit="0" readingOrder="0"/>
    </dxf>
    <dxf>
      <font>
        <strike val="0"/>
        <outline val="0"/>
        <shadow val="0"/>
        <vertAlign val="baseline"/>
        <sz val="11"/>
        <name val="Franklin Gothic Book"/>
        <scheme val="none"/>
      </font>
      <numFmt numFmtId="166" formatCode="_ * #,##0_ ;_ * \-#,##0_ ;_ * &quot;-&quot;??_ ;_ @_ "/>
      <alignment textRotation="0" wrapText="0" indent="0" justifyLastLine="0" shrinkToFit="0" readingOrder="0"/>
    </dxf>
    <dxf>
      <font>
        <strike val="0"/>
        <outline val="0"/>
        <shadow val="0"/>
        <vertAlign val="baseline"/>
        <sz val="11"/>
        <name val="Franklin Gothic Book"/>
        <scheme val="none"/>
      </font>
      <alignment textRotation="0" wrapText="0" indent="0" justifyLastLine="0" shrinkToFit="0" readingOrder="0"/>
    </dxf>
    <dxf>
      <font>
        <strike val="0"/>
        <outline val="0"/>
        <shadow val="0"/>
        <vertAlign val="baseline"/>
        <sz val="11"/>
        <name val="Franklin Gothic Book"/>
        <scheme val="none"/>
      </font>
      <fill>
        <patternFill patternType="none">
          <fgColor indexed="64"/>
          <bgColor rgb="FFFFFF00"/>
        </patternFill>
      </fill>
      <alignment textRotation="0" wrapText="0" indent="0" justifyLastLine="0" shrinkToFit="0" readingOrder="0"/>
    </dxf>
    <dxf>
      <font>
        <b val="0"/>
        <i val="0"/>
        <strike val="0"/>
        <condense val="0"/>
        <extend val="0"/>
        <outline val="0"/>
        <shadow val="0"/>
        <u val="none"/>
        <vertAlign val="baseline"/>
        <sz val="11"/>
        <color theme="1"/>
        <name val="Franklin Gothic Book"/>
        <scheme val="none"/>
      </font>
      <fill>
        <patternFill patternType="none">
          <fgColor indexed="64"/>
          <bgColor rgb="FFFFFF00"/>
        </patternFill>
      </fill>
      <alignment horizontal="center" textRotation="0" wrapText="0" indent="0" justifyLastLine="0" shrinkToFit="0" readingOrder="0"/>
    </dxf>
    <dxf>
      <font>
        <strike val="0"/>
        <outline val="0"/>
        <shadow val="0"/>
        <vertAlign val="baseline"/>
        <sz val="11"/>
        <name val="Franklin Gothic Book"/>
        <scheme val="none"/>
      </font>
      <fill>
        <patternFill patternType="none">
          <fgColor indexed="64"/>
          <bgColor rgb="FFFFFF00"/>
        </patternFill>
      </fill>
      <alignment horizontal="center" vertical="center" textRotation="0" wrapText="0" indent="0" justifyLastLine="0" shrinkToFit="0" readingOrder="0"/>
    </dxf>
    <dxf>
      <font>
        <strike val="0"/>
        <outline val="0"/>
        <shadow val="0"/>
        <vertAlign val="baseline"/>
        <sz val="11"/>
        <name val="Franklin Gothic Book"/>
        <scheme val="none"/>
      </font>
      <alignment horizontal="general" vertical="center" textRotation="0" wrapText="0" indent="0" justifyLastLine="0" shrinkToFit="0" readingOrder="0"/>
    </dxf>
    <dxf>
      <font>
        <strike val="0"/>
        <outline val="0"/>
        <shadow val="0"/>
        <vertAlign val="baseline"/>
        <sz val="11"/>
        <name val="Franklin Gothic Book"/>
        <scheme val="none"/>
      </font>
      <alignment textRotation="0" wrapText="0" indent="0" justifyLastLine="0" shrinkToFit="0" readingOrder="0"/>
    </dxf>
    <dxf>
      <font>
        <strike val="0"/>
        <outline val="0"/>
        <shadow val="0"/>
        <vertAlign val="baseline"/>
        <sz val="11"/>
        <name val="Franklin Gothic Book"/>
        <scheme val="none"/>
      </font>
      <alignment horizontal="general" vertical="center" textRotation="0" wrapText="0" indent="0" justifyLastLine="0" shrinkToFit="0" readingOrder="0"/>
    </dxf>
    <dxf>
      <font>
        <strike val="0"/>
        <outline val="0"/>
        <shadow val="0"/>
        <vertAlign val="baseline"/>
        <sz val="11"/>
        <name val="Franklin Gothic Book"/>
        <scheme val="none"/>
      </font>
      <numFmt numFmtId="0" formatCode="General"/>
      <alignment textRotation="0" wrapText="0" indent="0" justifyLastLine="0" shrinkToFit="0" readingOrder="0"/>
    </dxf>
    <dxf>
      <font>
        <strike val="0"/>
        <outline val="0"/>
        <shadow val="0"/>
        <vertAlign val="baseline"/>
        <sz val="11"/>
        <name val="Franklin Gothic Book"/>
        <scheme val="none"/>
      </font>
      <alignment textRotation="0" wrapText="0" indent="0" justifyLastLine="0" shrinkToFit="0" readingOrder="0"/>
    </dxf>
    <dxf>
      <font>
        <strike val="0"/>
        <outline val="0"/>
        <shadow val="0"/>
        <vertAlign val="baseline"/>
        <sz val="11"/>
        <name val="Franklin Gothic Book"/>
        <scheme val="none"/>
      </font>
    </dxf>
    <dxf>
      <font>
        <strike val="0"/>
        <outline val="0"/>
        <shadow val="0"/>
        <vertAlign val="baseline"/>
        <sz val="11"/>
        <name val="Franklin Gothic Book"/>
        <scheme val="none"/>
      </font>
    </dxf>
    <dxf>
      <font>
        <b val="0"/>
        <strike val="0"/>
        <outline val="0"/>
        <shadow val="0"/>
        <vertAlign val="baseline"/>
        <sz val="11"/>
        <name val="Franklin Gothic Book"/>
        <family val="2"/>
        <scheme val="none"/>
      </font>
      <numFmt numFmtId="166" formatCode="_ * #,##0_ ;_ * \-#,##0_ ;_ * &quot;-&quot;??_ ;_ @_ "/>
      <fill>
        <patternFill patternType="none">
          <fgColor indexed="64"/>
          <bgColor auto="1"/>
        </patternFill>
      </fill>
    </dxf>
    <dxf>
      <font>
        <strike val="0"/>
        <outline val="0"/>
        <shadow val="0"/>
        <vertAlign val="baseline"/>
        <sz val="11"/>
        <name val="Franklin Gothic Book"/>
        <scheme val="none"/>
      </font>
      <fill>
        <patternFill patternType="none">
          <fgColor indexed="64"/>
          <bgColor auto="1"/>
        </patternFill>
      </fill>
    </dxf>
    <dxf>
      <font>
        <strike val="0"/>
        <outline val="0"/>
        <shadow val="0"/>
        <vertAlign val="baseline"/>
        <sz val="11"/>
        <name val="Franklin Gothic Book"/>
        <scheme val="none"/>
      </font>
      <fill>
        <patternFill patternType="none">
          <fgColor indexed="64"/>
          <bgColor auto="1"/>
        </patternFill>
      </fill>
    </dxf>
    <dxf>
      <font>
        <strike val="0"/>
        <outline val="0"/>
        <shadow val="0"/>
        <vertAlign val="baseline"/>
        <sz val="11"/>
        <name val="Franklin Gothic Book"/>
        <scheme val="none"/>
      </font>
      <fill>
        <patternFill patternType="none">
          <fgColor indexed="64"/>
          <bgColor auto="1"/>
        </patternFill>
      </fill>
    </dxf>
    <dxf>
      <font>
        <strike val="0"/>
        <outline val="0"/>
        <shadow val="0"/>
        <vertAlign val="baseline"/>
        <sz val="11"/>
        <name val="Franklin Gothic Book"/>
        <scheme val="none"/>
      </font>
      <fill>
        <patternFill patternType="none">
          <fgColor indexed="64"/>
          <bgColor auto="1"/>
        </patternFill>
      </fil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dxf>
    <dxf>
      <font>
        <strike val="0"/>
        <outline val="0"/>
        <shadow val="0"/>
        <vertAlign val="baseline"/>
        <sz val="11"/>
        <name val="Franklin Gothic Book"/>
        <scheme val="none"/>
      </font>
    </dxf>
    <dxf>
      <font>
        <i/>
        <strike val="0"/>
        <outline val="0"/>
        <shadow val="0"/>
        <u val="none"/>
        <vertAlign val="baseline"/>
        <sz val="11"/>
        <color theme="1"/>
        <name val="Franklin Gothic Book"/>
        <scheme val="none"/>
      </font>
    </dxf>
    <dxf>
      <font>
        <i/>
        <strike val="0"/>
        <outline val="0"/>
        <shadow val="0"/>
        <u val="none"/>
        <vertAlign val="baseline"/>
        <sz val="11"/>
        <color theme="1"/>
        <name val="Franklin Gothic Book"/>
        <scheme val="none"/>
      </font>
      <numFmt numFmtId="166" formatCode="_ * #,##0_ ;_ * \-#,##0_ ;_ * &quot;-&quot;??_ ;_ @_ "/>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numFmt numFmtId="166" formatCode="_ * #,##0_ ;_ * \-#,##0_ ;_ * &quot;-&quot;??_ ;_ @_ "/>
      <fill>
        <patternFill patternType="solid">
          <fgColor indexed="64"/>
          <bgColor rgb="FFFFFF00"/>
        </patternFill>
      </fill>
    </dxf>
    <dxf>
      <font>
        <i/>
        <strike val="0"/>
        <outline val="0"/>
        <shadow val="0"/>
        <u val="none"/>
        <vertAlign val="baseline"/>
        <sz val="11"/>
        <color theme="1"/>
        <name val="Franklin Gothic Book"/>
        <scheme val="none"/>
      </font>
      <fill>
        <patternFill>
          <fgColor indexed="64"/>
          <bgColor rgb="FFFFFF00"/>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family val="2"/>
        <scheme val="none"/>
      </font>
      <alignment horizontal="left" vertical="center" textRotation="0" wrapText="0" indent="0" justifyLastLine="0" shrinkToFit="0" readingOrder="0"/>
    </dxf>
    <dxf>
      <font>
        <strike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color rgb="FF000000"/>
        <name val="Franklin Gothic Book"/>
        <scheme val="none"/>
      </font>
      <fill>
        <patternFill patternType="solid">
          <fgColor rgb="FF000000"/>
          <bgColor rgb="FFF7A3B0"/>
        </patternFill>
      </fill>
      <alignment horizontal="left" vertical="center" textRotation="0" wrapText="0" indent="0" justifyLastLine="0" shrinkToFit="0" readingOrder="0"/>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4" formatCode="_ * #,##0.00_ ;_ * \-#,##0.00_ ;_ * &quot;-&quot;??_ ;_ @_ "/>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i/>
        <strike val="0"/>
        <outline val="0"/>
        <shadow val="0"/>
        <vertAlign val="baseline"/>
        <sz val="11"/>
        <name val="Franklin Gothic Book"/>
        <family val="2"/>
        <scheme val="none"/>
      </font>
      <fill>
        <patternFill patternType="none">
          <fgColor indexed="64"/>
          <bgColor indexed="65"/>
        </patternFill>
      </fill>
      <alignment horizontal="left" vertical="center" textRotation="0" wrapText="0" indent="0" justifyLastLine="0" shrinkToFit="0" readingOrder="0"/>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66" formatCode="_ * #,##0_ ;_ * \-#,##0_ ;_ * &quot;-&quot;??_ ;_ @_ "/>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66" formatCode="_ * #,##0_ ;_ * \-#,##0_ ;_ * &quot;-&quot;??_ ;_ @_ "/>
      <fill>
        <patternFill patternType="solid">
          <fgColor indexed="64"/>
          <bgColor rgb="FFFFFF00"/>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66" formatCode="_ * #,##0_ ;_ * \-#,##0_ ;_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family val="2"/>
        <scheme val="none"/>
      </font>
      <fill>
        <patternFill patternType="none">
          <fgColor indexed="64"/>
          <bgColor indexed="65"/>
        </patternFill>
      </fill>
      <alignment horizontal="left" vertical="center" textRotation="0" wrapText="0" indent="0" justifyLastLine="0" shrinkToFit="0" readingOrder="0"/>
    </dxf>
    <dxf>
      <border outline="0">
        <top style="medium">
          <color indexed="64"/>
        </top>
      </border>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1" defaultTableStyle="EITI Table" defaultPivotStyle="PivotStyleLight16">
    <tableStyle name="EITI Table" pivot="0" count="3" xr9:uid="{00000000-0011-0000-FFFF-FFFF00000000}">
      <tableStyleElement type="headerRow" dxfId="102"/>
      <tableStyleElement type="firstRowStripe" dxfId="101"/>
      <tableStyleElement type="secondRowStripe" dxfId="10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1733550</xdr:colOff>
      <xdr:row>5</xdr:row>
      <xdr:rowOff>38100</xdr:rowOff>
    </xdr:to>
    <xdr:pic>
      <xdr:nvPicPr>
        <xdr:cNvPr id="18789" name="Picture 5">
          <a:extLst>
            <a:ext uri="{FF2B5EF4-FFF2-40B4-BE49-F238E27FC236}">
              <a16:creationId xmlns:a16="http://schemas.microsoft.com/office/drawing/2014/main" id="{3F88B77F-7D33-47EE-98AD-843FBC856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248" t="7983" b="5882"/>
        <a:stretch>
          <a:fillRect/>
        </a:stretch>
      </xdr:blipFill>
      <xdr:spPr bwMode="auto">
        <a:xfrm>
          <a:off x="266700" y="0"/>
          <a:ext cx="17335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6</xdr:row>
      <xdr:rowOff>0</xdr:rowOff>
    </xdr:from>
    <xdr:to>
      <xdr:col>7</xdr:col>
      <xdr:colOff>0</xdr:colOff>
      <xdr:row>7</xdr:row>
      <xdr:rowOff>0</xdr:rowOff>
    </xdr:to>
    <xdr:grpSp>
      <xdr:nvGrpSpPr>
        <xdr:cNvPr id="18790" name="Group 6">
          <a:extLst>
            <a:ext uri="{FF2B5EF4-FFF2-40B4-BE49-F238E27FC236}">
              <a16:creationId xmlns:a16="http://schemas.microsoft.com/office/drawing/2014/main" id="{42987B20-C11F-4F4E-8FA4-A3B5EBB2392A}"/>
            </a:ext>
          </a:extLst>
        </xdr:cNvPr>
        <xdr:cNvGrpSpPr>
          <a:grpSpLocks/>
        </xdr:cNvGrpSpPr>
      </xdr:nvGrpSpPr>
      <xdr:grpSpPr bwMode="auto">
        <a:xfrm>
          <a:off x="268654" y="1025769"/>
          <a:ext cx="12614519" cy="48846"/>
          <a:chOff x="1134" y="1904"/>
          <a:chExt cx="9546" cy="181"/>
        </a:xfrm>
      </xdr:grpSpPr>
      <xdr:sp macro="" textlink="">
        <xdr:nvSpPr>
          <xdr:cNvPr id="18791" name="Rectangle 8">
            <a:extLst>
              <a:ext uri="{FF2B5EF4-FFF2-40B4-BE49-F238E27FC236}">
                <a16:creationId xmlns:a16="http://schemas.microsoft.com/office/drawing/2014/main" id="{DF894B8D-2029-44CB-8F42-7ADFF9F7CB1A}"/>
              </a:ext>
            </a:extLst>
          </xdr:cNvPr>
          <xdr:cNvSpPr>
            <a:spLocks/>
          </xdr:cNvSpPr>
        </xdr:nvSpPr>
        <xdr:spPr bwMode="auto">
          <a:xfrm>
            <a:off x="1134" y="1904"/>
            <a:ext cx="321" cy="181"/>
          </a:xfrm>
          <a:prstGeom prst="rect">
            <a:avLst/>
          </a:prstGeom>
          <a:solidFill>
            <a:srgbClr val="31AED6"/>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8792" name="Rectangle 9">
            <a:extLst>
              <a:ext uri="{FF2B5EF4-FFF2-40B4-BE49-F238E27FC236}">
                <a16:creationId xmlns:a16="http://schemas.microsoft.com/office/drawing/2014/main" id="{1B24083B-33F7-413C-B074-C8D3FCEBDC07}"/>
              </a:ext>
            </a:extLst>
          </xdr:cNvPr>
          <xdr:cNvSpPr>
            <a:spLocks/>
          </xdr:cNvSpPr>
        </xdr:nvSpPr>
        <xdr:spPr bwMode="auto">
          <a:xfrm>
            <a:off x="1564" y="1904"/>
            <a:ext cx="121" cy="181"/>
          </a:xfrm>
          <a:prstGeom prst="rect">
            <a:avLst/>
          </a:prstGeom>
          <a:solidFill>
            <a:srgbClr val="31AED6"/>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8793" name="Rectangle 13">
            <a:extLst>
              <a:ext uri="{FF2B5EF4-FFF2-40B4-BE49-F238E27FC236}">
                <a16:creationId xmlns:a16="http://schemas.microsoft.com/office/drawing/2014/main" id="{C88A0829-C135-473D-8A48-2A2EA108A692}"/>
              </a:ext>
            </a:extLst>
          </xdr:cNvPr>
          <xdr:cNvSpPr>
            <a:spLocks/>
          </xdr:cNvSpPr>
        </xdr:nvSpPr>
        <xdr:spPr bwMode="auto">
          <a:xfrm>
            <a:off x="1682" y="1904"/>
            <a:ext cx="213" cy="181"/>
          </a:xfrm>
          <a:prstGeom prst="rect">
            <a:avLst/>
          </a:prstGeom>
          <a:solidFill>
            <a:srgbClr val="184065"/>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8794" name="Rectangle 7">
            <a:extLst>
              <a:ext uri="{FF2B5EF4-FFF2-40B4-BE49-F238E27FC236}">
                <a16:creationId xmlns:a16="http://schemas.microsoft.com/office/drawing/2014/main" id="{1416D23F-056C-413A-BBD2-7C25C80473FA}"/>
              </a:ext>
            </a:extLst>
          </xdr:cNvPr>
          <xdr:cNvSpPr>
            <a:spLocks/>
          </xdr:cNvSpPr>
        </xdr:nvSpPr>
        <xdr:spPr bwMode="auto">
          <a:xfrm>
            <a:off x="1449" y="1904"/>
            <a:ext cx="121" cy="181"/>
          </a:xfrm>
          <a:prstGeom prst="rect">
            <a:avLst/>
          </a:prstGeom>
          <a:solidFill>
            <a:srgbClr val="184065"/>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8795" name="Rectangle 14">
            <a:extLst>
              <a:ext uri="{FF2B5EF4-FFF2-40B4-BE49-F238E27FC236}">
                <a16:creationId xmlns:a16="http://schemas.microsoft.com/office/drawing/2014/main" id="{C6243837-1FB4-4EA7-B302-0F9EFAC6EEB3}"/>
              </a:ext>
            </a:extLst>
          </xdr:cNvPr>
          <xdr:cNvSpPr>
            <a:spLocks/>
          </xdr:cNvSpPr>
        </xdr:nvSpPr>
        <xdr:spPr bwMode="auto">
          <a:xfrm>
            <a:off x="2006" y="1904"/>
            <a:ext cx="220" cy="181"/>
          </a:xfrm>
          <a:prstGeom prst="rect">
            <a:avLst/>
          </a:prstGeom>
          <a:solidFill>
            <a:srgbClr val="184065"/>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8796" name="Rectangle 15">
            <a:extLst>
              <a:ext uri="{FF2B5EF4-FFF2-40B4-BE49-F238E27FC236}">
                <a16:creationId xmlns:a16="http://schemas.microsoft.com/office/drawing/2014/main" id="{2C5BD339-116C-48E5-8E2D-F1511D5C0E19}"/>
              </a:ext>
            </a:extLst>
          </xdr:cNvPr>
          <xdr:cNvSpPr>
            <a:spLocks/>
          </xdr:cNvSpPr>
        </xdr:nvSpPr>
        <xdr:spPr bwMode="auto">
          <a:xfrm>
            <a:off x="1797" y="1904"/>
            <a:ext cx="310" cy="181"/>
          </a:xfrm>
          <a:prstGeom prst="rect">
            <a:avLst/>
          </a:prstGeom>
          <a:solidFill>
            <a:srgbClr val="31AED6"/>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8797" name="Rectangle 16">
            <a:extLst>
              <a:ext uri="{FF2B5EF4-FFF2-40B4-BE49-F238E27FC236}">
                <a16:creationId xmlns:a16="http://schemas.microsoft.com/office/drawing/2014/main" id="{7BDC5544-A678-4528-92F2-40B82507ADB4}"/>
              </a:ext>
            </a:extLst>
          </xdr:cNvPr>
          <xdr:cNvSpPr>
            <a:spLocks/>
          </xdr:cNvSpPr>
        </xdr:nvSpPr>
        <xdr:spPr bwMode="auto">
          <a:xfrm>
            <a:off x="2331" y="1904"/>
            <a:ext cx="8349" cy="181"/>
          </a:xfrm>
          <a:prstGeom prst="rect">
            <a:avLst/>
          </a:prstGeom>
          <a:solidFill>
            <a:srgbClr val="184065"/>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8798" name="Rectangle 17">
            <a:extLst>
              <a:ext uri="{FF2B5EF4-FFF2-40B4-BE49-F238E27FC236}">
                <a16:creationId xmlns:a16="http://schemas.microsoft.com/office/drawing/2014/main" id="{C20EF27C-A4A3-4C59-AD48-8B73948A9642}"/>
              </a:ext>
            </a:extLst>
          </xdr:cNvPr>
          <xdr:cNvSpPr>
            <a:spLocks/>
          </xdr:cNvSpPr>
        </xdr:nvSpPr>
        <xdr:spPr bwMode="auto">
          <a:xfrm>
            <a:off x="2226" y="1909"/>
            <a:ext cx="108" cy="176"/>
          </a:xfrm>
          <a:prstGeom prst="rect">
            <a:avLst/>
          </a:prstGeom>
          <a:solidFill>
            <a:srgbClr val="31AED6"/>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180975</xdr:rowOff>
    </xdr:from>
    <xdr:to>
      <xdr:col>14</xdr:col>
      <xdr:colOff>0</xdr:colOff>
      <xdr:row>6</xdr:row>
      <xdr:rowOff>0</xdr:rowOff>
    </xdr:to>
    <xdr:grpSp>
      <xdr:nvGrpSpPr>
        <xdr:cNvPr id="13893" name="Group 4">
          <a:extLst>
            <a:ext uri="{FF2B5EF4-FFF2-40B4-BE49-F238E27FC236}">
              <a16:creationId xmlns:a16="http://schemas.microsoft.com/office/drawing/2014/main" id="{3F3FD912-7497-44A4-8D57-BB9ECEB602E4}"/>
            </a:ext>
          </a:extLst>
        </xdr:cNvPr>
        <xdr:cNvGrpSpPr>
          <a:grpSpLocks/>
        </xdr:cNvGrpSpPr>
      </xdr:nvGrpSpPr>
      <xdr:grpSpPr bwMode="auto">
        <a:xfrm>
          <a:off x="178594" y="0"/>
          <a:ext cx="19657219" cy="0"/>
          <a:chOff x="1133" y="1230"/>
          <a:chExt cx="8460" cy="208"/>
        </a:xfrm>
      </xdr:grpSpPr>
      <xdr:sp macro="" textlink="">
        <xdr:nvSpPr>
          <xdr:cNvPr id="13895" name="Rektangel 2">
            <a:extLst>
              <a:ext uri="{FF2B5EF4-FFF2-40B4-BE49-F238E27FC236}">
                <a16:creationId xmlns:a16="http://schemas.microsoft.com/office/drawing/2014/main" id="{0B6349B8-D286-4A73-98D3-7B579AF2F2B2}"/>
              </a:ext>
            </a:extLst>
          </xdr:cNvPr>
          <xdr:cNvSpPr>
            <a:spLocks noChangeArrowheads="1"/>
          </xdr:cNvSpPr>
        </xdr:nvSpPr>
        <xdr:spPr bwMode="auto">
          <a:xfrm>
            <a:off x="1133" y="1230"/>
            <a:ext cx="8460" cy="208"/>
          </a:xfrm>
          <a:prstGeom prst="rect">
            <a:avLst/>
          </a:prstGeom>
          <a:solidFill>
            <a:srgbClr val="0076A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896" name="Rektangel 3">
            <a:extLst>
              <a:ext uri="{FF2B5EF4-FFF2-40B4-BE49-F238E27FC236}">
                <a16:creationId xmlns:a16="http://schemas.microsoft.com/office/drawing/2014/main" id="{A23F784C-DC1E-4EFF-834F-F09E1BA176BE}"/>
              </a:ext>
            </a:extLst>
          </xdr:cNvPr>
          <xdr:cNvSpPr>
            <a:spLocks noChangeArrowheads="1"/>
          </xdr:cNvSpPr>
        </xdr:nvSpPr>
        <xdr:spPr bwMode="auto">
          <a:xfrm>
            <a:off x="2298" y="1230"/>
            <a:ext cx="750" cy="208"/>
          </a:xfrm>
          <a:prstGeom prst="rect">
            <a:avLst/>
          </a:prstGeom>
          <a:solidFill>
            <a:srgbClr val="56ADD6"/>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editAs="oneCell">
    <xdr:from>
      <xdr:col>12</xdr:col>
      <xdr:colOff>9525</xdr:colOff>
      <xdr:row>27</xdr:row>
      <xdr:rowOff>0</xdr:rowOff>
    </xdr:from>
    <xdr:to>
      <xdr:col>14</xdr:col>
      <xdr:colOff>2381</xdr:colOff>
      <xdr:row>66</xdr:row>
      <xdr:rowOff>94458</xdr:rowOff>
    </xdr:to>
    <xdr:pic>
      <xdr:nvPicPr>
        <xdr:cNvPr id="13894" name="Picture 12">
          <a:extLst>
            <a:ext uri="{FF2B5EF4-FFF2-40B4-BE49-F238E27FC236}">
              <a16:creationId xmlns:a16="http://schemas.microsoft.com/office/drawing/2014/main" id="{61AC94E7-1002-456A-821C-B93917B3C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53950" y="5553075"/>
          <a:ext cx="6191250" cy="861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304800</xdr:colOff>
      <xdr:row>4</xdr:row>
      <xdr:rowOff>123825</xdr:rowOff>
    </xdr:to>
    <xdr:sp macro="" textlink="">
      <xdr:nvSpPr>
        <xdr:cNvPr id="19893" name="AutoShape 260">
          <a:extLst>
            <a:ext uri="{FF2B5EF4-FFF2-40B4-BE49-F238E27FC236}">
              <a16:creationId xmlns:a16="http://schemas.microsoft.com/office/drawing/2014/main" id="{1951EF94-BB9B-41CC-AF45-54146FDF5AC2}"/>
            </a:ext>
          </a:extLst>
        </xdr:cNvPr>
        <xdr:cNvSpPr>
          <a:spLocks noChangeAspect="1" noChangeArrowheads="1"/>
        </xdr:cNvSpPr>
      </xdr:nvSpPr>
      <xdr:spPr bwMode="auto">
        <a:xfrm>
          <a:off x="11982450" y="5524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xdr:row>
      <xdr:rowOff>0</xdr:rowOff>
    </xdr:from>
    <xdr:to>
      <xdr:col>7</xdr:col>
      <xdr:colOff>304800</xdr:colOff>
      <xdr:row>6</xdr:row>
      <xdr:rowOff>123825</xdr:rowOff>
    </xdr:to>
    <xdr:sp macro="" textlink="">
      <xdr:nvSpPr>
        <xdr:cNvPr id="19894" name="AutoShape 261">
          <a:extLst>
            <a:ext uri="{FF2B5EF4-FFF2-40B4-BE49-F238E27FC236}">
              <a16:creationId xmlns:a16="http://schemas.microsoft.com/office/drawing/2014/main" id="{BA2332F2-F552-46E0-BE98-151182B34F05}"/>
            </a:ext>
          </a:extLst>
        </xdr:cNvPr>
        <xdr:cNvSpPr>
          <a:spLocks noChangeAspect="1" noChangeArrowheads="1"/>
        </xdr:cNvSpPr>
      </xdr:nvSpPr>
      <xdr:spPr bwMode="auto">
        <a:xfrm>
          <a:off x="11982450" y="914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10</xdr:row>
      <xdr:rowOff>0</xdr:rowOff>
    </xdr:from>
    <xdr:to>
      <xdr:col>7</xdr:col>
      <xdr:colOff>304800</xdr:colOff>
      <xdr:row>11</xdr:row>
      <xdr:rowOff>123825</xdr:rowOff>
    </xdr:to>
    <xdr:sp macro="" textlink="">
      <xdr:nvSpPr>
        <xdr:cNvPr id="19895" name="AutoShape 262">
          <a:extLst>
            <a:ext uri="{FF2B5EF4-FFF2-40B4-BE49-F238E27FC236}">
              <a16:creationId xmlns:a16="http://schemas.microsoft.com/office/drawing/2014/main" id="{399BA44F-03FB-4B42-BA83-C58FDC5FD826}"/>
            </a:ext>
          </a:extLst>
        </xdr:cNvPr>
        <xdr:cNvSpPr>
          <a:spLocks noChangeAspect="1" noChangeArrowheads="1"/>
        </xdr:cNvSpPr>
      </xdr:nvSpPr>
      <xdr:spPr bwMode="auto">
        <a:xfrm>
          <a:off x="11982450" y="181927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11</xdr:row>
      <xdr:rowOff>0</xdr:rowOff>
    </xdr:from>
    <xdr:to>
      <xdr:col>7</xdr:col>
      <xdr:colOff>304800</xdr:colOff>
      <xdr:row>12</xdr:row>
      <xdr:rowOff>123825</xdr:rowOff>
    </xdr:to>
    <xdr:sp macro="" textlink="">
      <xdr:nvSpPr>
        <xdr:cNvPr id="19896" name="AutoShape 263">
          <a:extLst>
            <a:ext uri="{FF2B5EF4-FFF2-40B4-BE49-F238E27FC236}">
              <a16:creationId xmlns:a16="http://schemas.microsoft.com/office/drawing/2014/main" id="{848C2AD1-6F8B-4B31-9429-19C57FA5D9B8}"/>
            </a:ext>
          </a:extLst>
        </xdr:cNvPr>
        <xdr:cNvSpPr>
          <a:spLocks noChangeAspect="1" noChangeArrowheads="1"/>
        </xdr:cNvSpPr>
      </xdr:nvSpPr>
      <xdr:spPr bwMode="auto">
        <a:xfrm>
          <a:off x="11982450" y="20002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14</xdr:row>
      <xdr:rowOff>0</xdr:rowOff>
    </xdr:from>
    <xdr:to>
      <xdr:col>7</xdr:col>
      <xdr:colOff>304800</xdr:colOff>
      <xdr:row>15</xdr:row>
      <xdr:rowOff>123825</xdr:rowOff>
    </xdr:to>
    <xdr:sp macro="" textlink="">
      <xdr:nvSpPr>
        <xdr:cNvPr id="19897" name="AutoShape 264">
          <a:extLst>
            <a:ext uri="{FF2B5EF4-FFF2-40B4-BE49-F238E27FC236}">
              <a16:creationId xmlns:a16="http://schemas.microsoft.com/office/drawing/2014/main" id="{E3720AF6-F917-4685-9130-C318F831E0A2}"/>
            </a:ext>
          </a:extLst>
        </xdr:cNvPr>
        <xdr:cNvSpPr>
          <a:spLocks noChangeAspect="1" noChangeArrowheads="1"/>
        </xdr:cNvSpPr>
      </xdr:nvSpPr>
      <xdr:spPr bwMode="auto">
        <a:xfrm>
          <a:off x="11982450" y="254317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32</xdr:row>
      <xdr:rowOff>0</xdr:rowOff>
    </xdr:from>
    <xdr:to>
      <xdr:col>7</xdr:col>
      <xdr:colOff>304800</xdr:colOff>
      <xdr:row>33</xdr:row>
      <xdr:rowOff>123825</xdr:rowOff>
    </xdr:to>
    <xdr:sp macro="" textlink="">
      <xdr:nvSpPr>
        <xdr:cNvPr id="19898" name="AutoShape 265">
          <a:extLst>
            <a:ext uri="{FF2B5EF4-FFF2-40B4-BE49-F238E27FC236}">
              <a16:creationId xmlns:a16="http://schemas.microsoft.com/office/drawing/2014/main" id="{D90A6EEC-34CD-4D9F-BF6B-471B062C8B66}"/>
            </a:ext>
          </a:extLst>
        </xdr:cNvPr>
        <xdr:cNvSpPr>
          <a:spLocks noChangeAspect="1" noChangeArrowheads="1"/>
        </xdr:cNvSpPr>
      </xdr:nvSpPr>
      <xdr:spPr bwMode="auto">
        <a:xfrm>
          <a:off x="11982450" y="58007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33</xdr:row>
      <xdr:rowOff>0</xdr:rowOff>
    </xdr:from>
    <xdr:to>
      <xdr:col>7</xdr:col>
      <xdr:colOff>304800</xdr:colOff>
      <xdr:row>34</xdr:row>
      <xdr:rowOff>123825</xdr:rowOff>
    </xdr:to>
    <xdr:sp macro="" textlink="">
      <xdr:nvSpPr>
        <xdr:cNvPr id="19899" name="AutoShape 266">
          <a:extLst>
            <a:ext uri="{FF2B5EF4-FFF2-40B4-BE49-F238E27FC236}">
              <a16:creationId xmlns:a16="http://schemas.microsoft.com/office/drawing/2014/main" id="{EAEAC769-C457-4DC4-BA5A-5DB9C2925C4E}"/>
            </a:ext>
          </a:extLst>
        </xdr:cNvPr>
        <xdr:cNvSpPr>
          <a:spLocks noChangeAspect="1" noChangeArrowheads="1"/>
        </xdr:cNvSpPr>
      </xdr:nvSpPr>
      <xdr:spPr bwMode="auto">
        <a:xfrm>
          <a:off x="11982450" y="59817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34</xdr:row>
      <xdr:rowOff>0</xdr:rowOff>
    </xdr:from>
    <xdr:to>
      <xdr:col>7</xdr:col>
      <xdr:colOff>304800</xdr:colOff>
      <xdr:row>35</xdr:row>
      <xdr:rowOff>123825</xdr:rowOff>
    </xdr:to>
    <xdr:sp macro="" textlink="">
      <xdr:nvSpPr>
        <xdr:cNvPr id="19900" name="AutoShape 267">
          <a:extLst>
            <a:ext uri="{FF2B5EF4-FFF2-40B4-BE49-F238E27FC236}">
              <a16:creationId xmlns:a16="http://schemas.microsoft.com/office/drawing/2014/main" id="{3E5A08FC-1A76-434B-9AF8-D8397A78C504}"/>
            </a:ext>
          </a:extLst>
        </xdr:cNvPr>
        <xdr:cNvSpPr>
          <a:spLocks noChangeAspect="1" noChangeArrowheads="1"/>
        </xdr:cNvSpPr>
      </xdr:nvSpPr>
      <xdr:spPr bwMode="auto">
        <a:xfrm>
          <a:off x="11982450" y="616267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40</xdr:row>
      <xdr:rowOff>0</xdr:rowOff>
    </xdr:from>
    <xdr:to>
      <xdr:col>7</xdr:col>
      <xdr:colOff>304800</xdr:colOff>
      <xdr:row>41</xdr:row>
      <xdr:rowOff>123825</xdr:rowOff>
    </xdr:to>
    <xdr:sp macro="" textlink="">
      <xdr:nvSpPr>
        <xdr:cNvPr id="19901" name="AutoShape 268">
          <a:extLst>
            <a:ext uri="{FF2B5EF4-FFF2-40B4-BE49-F238E27FC236}">
              <a16:creationId xmlns:a16="http://schemas.microsoft.com/office/drawing/2014/main" id="{FFBDF643-F10E-4E93-9A4C-AF1D86D1677B}"/>
            </a:ext>
          </a:extLst>
        </xdr:cNvPr>
        <xdr:cNvSpPr>
          <a:spLocks noChangeAspect="1" noChangeArrowheads="1"/>
        </xdr:cNvSpPr>
      </xdr:nvSpPr>
      <xdr:spPr bwMode="auto">
        <a:xfrm>
          <a:off x="11982450" y="72485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53</xdr:row>
      <xdr:rowOff>0</xdr:rowOff>
    </xdr:from>
    <xdr:to>
      <xdr:col>7</xdr:col>
      <xdr:colOff>304800</xdr:colOff>
      <xdr:row>54</xdr:row>
      <xdr:rowOff>123825</xdr:rowOff>
    </xdr:to>
    <xdr:sp macro="" textlink="">
      <xdr:nvSpPr>
        <xdr:cNvPr id="19902" name="AutoShape 269">
          <a:extLst>
            <a:ext uri="{FF2B5EF4-FFF2-40B4-BE49-F238E27FC236}">
              <a16:creationId xmlns:a16="http://schemas.microsoft.com/office/drawing/2014/main" id="{50F787FF-435C-4989-B441-A8AA29D851B6}"/>
            </a:ext>
          </a:extLst>
        </xdr:cNvPr>
        <xdr:cNvSpPr>
          <a:spLocks noChangeAspect="1" noChangeArrowheads="1"/>
        </xdr:cNvSpPr>
      </xdr:nvSpPr>
      <xdr:spPr bwMode="auto">
        <a:xfrm>
          <a:off x="11982450" y="96012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67</xdr:row>
      <xdr:rowOff>0</xdr:rowOff>
    </xdr:from>
    <xdr:to>
      <xdr:col>7</xdr:col>
      <xdr:colOff>304800</xdr:colOff>
      <xdr:row>68</xdr:row>
      <xdr:rowOff>123825</xdr:rowOff>
    </xdr:to>
    <xdr:sp macro="" textlink="">
      <xdr:nvSpPr>
        <xdr:cNvPr id="19903" name="AutoShape 270">
          <a:extLst>
            <a:ext uri="{FF2B5EF4-FFF2-40B4-BE49-F238E27FC236}">
              <a16:creationId xmlns:a16="http://schemas.microsoft.com/office/drawing/2014/main" id="{C3F66031-9E3D-40B2-BCB1-DA8149B26192}"/>
            </a:ext>
          </a:extLst>
        </xdr:cNvPr>
        <xdr:cNvSpPr>
          <a:spLocks noChangeAspect="1" noChangeArrowheads="1"/>
        </xdr:cNvSpPr>
      </xdr:nvSpPr>
      <xdr:spPr bwMode="auto">
        <a:xfrm>
          <a:off x="11982450" y="121348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69</xdr:row>
      <xdr:rowOff>0</xdr:rowOff>
    </xdr:from>
    <xdr:to>
      <xdr:col>7</xdr:col>
      <xdr:colOff>304800</xdr:colOff>
      <xdr:row>70</xdr:row>
      <xdr:rowOff>123825</xdr:rowOff>
    </xdr:to>
    <xdr:sp macro="" textlink="">
      <xdr:nvSpPr>
        <xdr:cNvPr id="19904" name="AutoShape 271">
          <a:extLst>
            <a:ext uri="{FF2B5EF4-FFF2-40B4-BE49-F238E27FC236}">
              <a16:creationId xmlns:a16="http://schemas.microsoft.com/office/drawing/2014/main" id="{1C225DEF-1A1B-4308-ACB5-0AFA72C3E3D7}"/>
            </a:ext>
          </a:extLst>
        </xdr:cNvPr>
        <xdr:cNvSpPr>
          <a:spLocks noChangeAspect="1" noChangeArrowheads="1"/>
        </xdr:cNvSpPr>
      </xdr:nvSpPr>
      <xdr:spPr bwMode="auto">
        <a:xfrm>
          <a:off x="11982450" y="124968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79</xdr:row>
      <xdr:rowOff>0</xdr:rowOff>
    </xdr:from>
    <xdr:to>
      <xdr:col>7</xdr:col>
      <xdr:colOff>304800</xdr:colOff>
      <xdr:row>80</xdr:row>
      <xdr:rowOff>123825</xdr:rowOff>
    </xdr:to>
    <xdr:sp macro="" textlink="">
      <xdr:nvSpPr>
        <xdr:cNvPr id="19905" name="AutoShape 272">
          <a:extLst>
            <a:ext uri="{FF2B5EF4-FFF2-40B4-BE49-F238E27FC236}">
              <a16:creationId xmlns:a16="http://schemas.microsoft.com/office/drawing/2014/main" id="{A2B6B9E3-CC61-4982-865C-7E6EA7DE3272}"/>
            </a:ext>
          </a:extLst>
        </xdr:cNvPr>
        <xdr:cNvSpPr>
          <a:spLocks noChangeAspect="1" noChangeArrowheads="1"/>
        </xdr:cNvSpPr>
      </xdr:nvSpPr>
      <xdr:spPr bwMode="auto">
        <a:xfrm>
          <a:off x="11982450" y="1430655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85</xdr:row>
      <xdr:rowOff>0</xdr:rowOff>
    </xdr:from>
    <xdr:to>
      <xdr:col>7</xdr:col>
      <xdr:colOff>304800</xdr:colOff>
      <xdr:row>86</xdr:row>
      <xdr:rowOff>123825</xdr:rowOff>
    </xdr:to>
    <xdr:sp macro="" textlink="">
      <xdr:nvSpPr>
        <xdr:cNvPr id="19906" name="AutoShape 273">
          <a:extLst>
            <a:ext uri="{FF2B5EF4-FFF2-40B4-BE49-F238E27FC236}">
              <a16:creationId xmlns:a16="http://schemas.microsoft.com/office/drawing/2014/main" id="{3DC513E8-367B-40B5-9FB3-F974B6502B9F}"/>
            </a:ext>
          </a:extLst>
        </xdr:cNvPr>
        <xdr:cNvSpPr>
          <a:spLocks noChangeAspect="1" noChangeArrowheads="1"/>
        </xdr:cNvSpPr>
      </xdr:nvSpPr>
      <xdr:spPr bwMode="auto">
        <a:xfrm>
          <a:off x="11982450" y="1539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86</xdr:row>
      <xdr:rowOff>0</xdr:rowOff>
    </xdr:from>
    <xdr:to>
      <xdr:col>7</xdr:col>
      <xdr:colOff>304800</xdr:colOff>
      <xdr:row>87</xdr:row>
      <xdr:rowOff>123825</xdr:rowOff>
    </xdr:to>
    <xdr:sp macro="" textlink="">
      <xdr:nvSpPr>
        <xdr:cNvPr id="19907" name="AutoShape 274">
          <a:extLst>
            <a:ext uri="{FF2B5EF4-FFF2-40B4-BE49-F238E27FC236}">
              <a16:creationId xmlns:a16="http://schemas.microsoft.com/office/drawing/2014/main" id="{25A65B1B-9A8C-4EA1-A57B-FB5D3AE229C8}"/>
            </a:ext>
          </a:extLst>
        </xdr:cNvPr>
        <xdr:cNvSpPr>
          <a:spLocks noChangeAspect="1" noChangeArrowheads="1"/>
        </xdr:cNvSpPr>
      </xdr:nvSpPr>
      <xdr:spPr bwMode="auto">
        <a:xfrm>
          <a:off x="11982450" y="1557337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97</xdr:row>
      <xdr:rowOff>0</xdr:rowOff>
    </xdr:from>
    <xdr:to>
      <xdr:col>7</xdr:col>
      <xdr:colOff>304800</xdr:colOff>
      <xdr:row>98</xdr:row>
      <xdr:rowOff>123825</xdr:rowOff>
    </xdr:to>
    <xdr:sp macro="" textlink="">
      <xdr:nvSpPr>
        <xdr:cNvPr id="19908" name="AutoShape 275">
          <a:extLst>
            <a:ext uri="{FF2B5EF4-FFF2-40B4-BE49-F238E27FC236}">
              <a16:creationId xmlns:a16="http://schemas.microsoft.com/office/drawing/2014/main" id="{49945A7F-159F-46E9-89DA-E33DE083E8C5}"/>
            </a:ext>
          </a:extLst>
        </xdr:cNvPr>
        <xdr:cNvSpPr>
          <a:spLocks noChangeAspect="1" noChangeArrowheads="1"/>
        </xdr:cNvSpPr>
      </xdr:nvSpPr>
      <xdr:spPr bwMode="auto">
        <a:xfrm>
          <a:off x="11982450" y="175641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108</xdr:row>
      <xdr:rowOff>0</xdr:rowOff>
    </xdr:from>
    <xdr:to>
      <xdr:col>7</xdr:col>
      <xdr:colOff>304800</xdr:colOff>
      <xdr:row>109</xdr:row>
      <xdr:rowOff>123825</xdr:rowOff>
    </xdr:to>
    <xdr:sp macro="" textlink="">
      <xdr:nvSpPr>
        <xdr:cNvPr id="19909" name="AutoShape 276">
          <a:extLst>
            <a:ext uri="{FF2B5EF4-FFF2-40B4-BE49-F238E27FC236}">
              <a16:creationId xmlns:a16="http://schemas.microsoft.com/office/drawing/2014/main" id="{8A338755-73D6-4358-AADD-E7C6328BD0EA}"/>
            </a:ext>
          </a:extLst>
        </xdr:cNvPr>
        <xdr:cNvSpPr>
          <a:spLocks noChangeAspect="1" noChangeArrowheads="1"/>
        </xdr:cNvSpPr>
      </xdr:nvSpPr>
      <xdr:spPr bwMode="auto">
        <a:xfrm>
          <a:off x="11982450" y="195548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124</xdr:row>
      <xdr:rowOff>0</xdr:rowOff>
    </xdr:from>
    <xdr:to>
      <xdr:col>7</xdr:col>
      <xdr:colOff>304800</xdr:colOff>
      <xdr:row>125</xdr:row>
      <xdr:rowOff>123825</xdr:rowOff>
    </xdr:to>
    <xdr:sp macro="" textlink="">
      <xdr:nvSpPr>
        <xdr:cNvPr id="19910" name="AutoShape 277">
          <a:extLst>
            <a:ext uri="{FF2B5EF4-FFF2-40B4-BE49-F238E27FC236}">
              <a16:creationId xmlns:a16="http://schemas.microsoft.com/office/drawing/2014/main" id="{6B1D6CE9-6F82-4ED0-B6BA-84ADB87549B4}"/>
            </a:ext>
          </a:extLst>
        </xdr:cNvPr>
        <xdr:cNvSpPr>
          <a:spLocks noChangeAspect="1" noChangeArrowheads="1"/>
        </xdr:cNvSpPr>
      </xdr:nvSpPr>
      <xdr:spPr bwMode="auto">
        <a:xfrm>
          <a:off x="11982450" y="2245042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r51\AppData\Local\Microsoft\Windows\INetCache\Content.Outlook\KZVV9OYX\2017%20Sierra%20Leone%20Summary%20Data%20Revie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Part 1 - About"/>
      <sheetName val="Part 2 - Disclosure checklist"/>
      <sheetName val="Part 3 - Reporting entities"/>
      <sheetName val="Part 4 - Government revenues"/>
      <sheetName val="Part 5 - Company data"/>
      <sheetName val="Lists"/>
    </sheetNames>
    <sheetDataSet>
      <sheetData sheetId="0"/>
      <sheetData sheetId="1"/>
      <sheetData sheetId="2"/>
      <sheetData sheetId="3"/>
      <sheetData sheetId="4"/>
      <sheetData sheetId="5"/>
      <sheetData sheetId="6">
        <row r="3">
          <cell r="A3" t="str">
            <v>United States of America</v>
          </cell>
          <cell r="B3" t="str">
            <v>US</v>
          </cell>
          <cell r="C3" t="str">
            <v>USA</v>
          </cell>
          <cell r="D3" t="str">
            <v>840</v>
          </cell>
          <cell r="E3" t="str">
            <v>USD</v>
          </cell>
          <cell r="F3">
            <v>840</v>
          </cell>
          <cell r="G3" t="str">
            <v>United States dollar</v>
          </cell>
        </row>
        <row r="4">
          <cell r="A4" t="str">
            <v>Afghanistan</v>
          </cell>
          <cell r="B4" t="str">
            <v>AF</v>
          </cell>
          <cell r="C4" t="str">
            <v>AFG</v>
          </cell>
          <cell r="D4" t="str">
            <v>4</v>
          </cell>
          <cell r="E4" t="str">
            <v>AFN</v>
          </cell>
          <cell r="F4">
            <v>971</v>
          </cell>
          <cell r="G4" t="str">
            <v>Afghan afghani</v>
          </cell>
        </row>
        <row r="5">
          <cell r="A5" t="str">
            <v>Aland Islands</v>
          </cell>
          <cell r="B5" t="str">
            <v>AX</v>
          </cell>
          <cell r="C5" t="str">
            <v>ALA</v>
          </cell>
          <cell r="D5" t="str">
            <v>248</v>
          </cell>
          <cell r="E5" t="str">
            <v>EUR</v>
          </cell>
          <cell r="F5">
            <v>978</v>
          </cell>
          <cell r="G5" t="str">
            <v>Euro</v>
          </cell>
        </row>
        <row r="6">
          <cell r="A6" t="str">
            <v>Albania</v>
          </cell>
          <cell r="B6" t="str">
            <v>AL</v>
          </cell>
          <cell r="C6" t="str">
            <v>ALB</v>
          </cell>
          <cell r="D6" t="str">
            <v>8</v>
          </cell>
          <cell r="E6" t="str">
            <v>ALL</v>
          </cell>
          <cell r="F6">
            <v>8</v>
          </cell>
          <cell r="G6" t="str">
            <v>Albanian lek</v>
          </cell>
        </row>
        <row r="7">
          <cell r="A7" t="str">
            <v>Algeria</v>
          </cell>
          <cell r="B7" t="str">
            <v>DZ</v>
          </cell>
          <cell r="C7" t="str">
            <v>DZA</v>
          </cell>
          <cell r="D7" t="str">
            <v>12</v>
          </cell>
          <cell r="E7" t="str">
            <v>DZD</v>
          </cell>
          <cell r="F7">
            <v>12</v>
          </cell>
          <cell r="G7" t="str">
            <v>Algerian dinar</v>
          </cell>
        </row>
        <row r="8">
          <cell r="A8" t="str">
            <v>American Samoa</v>
          </cell>
          <cell r="B8" t="str">
            <v>AS</v>
          </cell>
          <cell r="C8" t="str">
            <v>ASM</v>
          </cell>
          <cell r="D8" t="str">
            <v>16</v>
          </cell>
          <cell r="E8" t="str">
            <v>USD</v>
          </cell>
          <cell r="F8">
            <v>840</v>
          </cell>
          <cell r="G8" t="str">
            <v>United States dollar</v>
          </cell>
        </row>
        <row r="9">
          <cell r="A9" t="str">
            <v>Andorra</v>
          </cell>
          <cell r="B9" t="str">
            <v>AD</v>
          </cell>
          <cell r="C9" t="str">
            <v>AND</v>
          </cell>
          <cell r="D9" t="str">
            <v>20</v>
          </cell>
          <cell r="E9" t="str">
            <v>EUR</v>
          </cell>
          <cell r="F9">
            <v>978</v>
          </cell>
          <cell r="G9" t="str">
            <v>Euro</v>
          </cell>
        </row>
        <row r="10">
          <cell r="A10" t="str">
            <v>Angola</v>
          </cell>
          <cell r="B10" t="str">
            <v>AO</v>
          </cell>
          <cell r="C10" t="str">
            <v>AGO</v>
          </cell>
          <cell r="D10" t="str">
            <v>24</v>
          </cell>
          <cell r="E10" t="str">
            <v>AOA</v>
          </cell>
          <cell r="F10">
            <v>973</v>
          </cell>
          <cell r="G10" t="str">
            <v>Angolan kwanza</v>
          </cell>
        </row>
        <row r="11">
          <cell r="A11" t="str">
            <v>Anguilla</v>
          </cell>
          <cell r="B11" t="str">
            <v>AI</v>
          </cell>
          <cell r="C11" t="str">
            <v>AIA</v>
          </cell>
          <cell r="D11" t="str">
            <v>660</v>
          </cell>
          <cell r="E11" t="str">
            <v>XCD</v>
          </cell>
          <cell r="F11">
            <v>951</v>
          </cell>
          <cell r="G11" t="str">
            <v>East Caribbean dollar</v>
          </cell>
        </row>
        <row r="12">
          <cell r="A12" t="str">
            <v>Antigua and Barbuda</v>
          </cell>
          <cell r="B12" t="str">
            <v>AG</v>
          </cell>
          <cell r="C12" t="str">
            <v>ATG</v>
          </cell>
          <cell r="D12" t="str">
            <v>28</v>
          </cell>
          <cell r="E12" t="str">
            <v>XCD</v>
          </cell>
          <cell r="F12">
            <v>951</v>
          </cell>
          <cell r="G12" t="str">
            <v>East Caribbean dollar</v>
          </cell>
        </row>
        <row r="13">
          <cell r="A13" t="str">
            <v>Argentina</v>
          </cell>
          <cell r="B13" t="str">
            <v>AR</v>
          </cell>
          <cell r="C13" t="str">
            <v>ARG</v>
          </cell>
          <cell r="D13" t="str">
            <v>32</v>
          </cell>
          <cell r="E13" t="str">
            <v>ARS</v>
          </cell>
          <cell r="F13">
            <v>32</v>
          </cell>
          <cell r="G13" t="str">
            <v>Argentine peso</v>
          </cell>
        </row>
        <row r="14">
          <cell r="A14" t="str">
            <v>Armenia</v>
          </cell>
          <cell r="B14" t="str">
            <v>AM</v>
          </cell>
          <cell r="C14" t="str">
            <v>ARM</v>
          </cell>
          <cell r="D14" t="str">
            <v>51</v>
          </cell>
          <cell r="E14" t="str">
            <v>AMD</v>
          </cell>
          <cell r="F14">
            <v>51</v>
          </cell>
          <cell r="G14" t="str">
            <v>Armenian dram</v>
          </cell>
        </row>
        <row r="15">
          <cell r="A15" t="str">
            <v>Aruba</v>
          </cell>
          <cell r="B15" t="str">
            <v>AW</v>
          </cell>
          <cell r="C15" t="str">
            <v>ABW</v>
          </cell>
          <cell r="D15" t="str">
            <v>533</v>
          </cell>
          <cell r="E15" t="str">
            <v>AWG</v>
          </cell>
          <cell r="F15">
            <v>533</v>
          </cell>
          <cell r="G15" t="str">
            <v>Aruban florin</v>
          </cell>
        </row>
        <row r="16">
          <cell r="A16" t="str">
            <v>Australia</v>
          </cell>
          <cell r="B16" t="str">
            <v>AU</v>
          </cell>
          <cell r="C16" t="str">
            <v>AUS</v>
          </cell>
          <cell r="D16" t="str">
            <v>36</v>
          </cell>
          <cell r="E16" t="str">
            <v>AUD</v>
          </cell>
          <cell r="F16">
            <v>36</v>
          </cell>
          <cell r="G16" t="str">
            <v>Australian dollar</v>
          </cell>
        </row>
        <row r="17">
          <cell r="A17" t="str">
            <v>Austria</v>
          </cell>
          <cell r="B17" t="str">
            <v>AT</v>
          </cell>
          <cell r="C17" t="str">
            <v>AUT</v>
          </cell>
          <cell r="D17" t="str">
            <v>40</v>
          </cell>
          <cell r="E17" t="str">
            <v>EUR</v>
          </cell>
          <cell r="F17">
            <v>978</v>
          </cell>
          <cell r="G17" t="str">
            <v>Euro</v>
          </cell>
        </row>
        <row r="18">
          <cell r="A18" t="str">
            <v>Azerbaijan</v>
          </cell>
          <cell r="B18" t="str">
            <v>AZ</v>
          </cell>
          <cell r="C18" t="str">
            <v>AZE</v>
          </cell>
          <cell r="D18" t="str">
            <v>31</v>
          </cell>
          <cell r="E18" t="str">
            <v>AZN</v>
          </cell>
          <cell r="F18">
            <v>944</v>
          </cell>
          <cell r="G18" t="str">
            <v>Azerbaijani manat</v>
          </cell>
        </row>
        <row r="19">
          <cell r="A19" t="str">
            <v>Bahamas</v>
          </cell>
          <cell r="B19" t="str">
            <v>BS</v>
          </cell>
          <cell r="C19" t="str">
            <v>BHS</v>
          </cell>
          <cell r="D19" t="str">
            <v>44</v>
          </cell>
          <cell r="E19" t="str">
            <v>BSD</v>
          </cell>
          <cell r="F19">
            <v>44</v>
          </cell>
          <cell r="G19" t="str">
            <v>Bahamian dollar</v>
          </cell>
        </row>
        <row r="20">
          <cell r="A20" t="str">
            <v>Bahrain</v>
          </cell>
          <cell r="B20" t="str">
            <v>BH</v>
          </cell>
          <cell r="C20" t="str">
            <v>BHR</v>
          </cell>
          <cell r="D20" t="str">
            <v>48</v>
          </cell>
          <cell r="E20" t="str">
            <v>BHD</v>
          </cell>
          <cell r="F20">
            <v>48</v>
          </cell>
          <cell r="G20" t="str">
            <v>Bahraini dinar</v>
          </cell>
        </row>
        <row r="21">
          <cell r="A21" t="str">
            <v>Bangladesh</v>
          </cell>
          <cell r="B21" t="str">
            <v>BD</v>
          </cell>
          <cell r="C21" t="str">
            <v>BGD</v>
          </cell>
          <cell r="D21" t="str">
            <v>50</v>
          </cell>
          <cell r="E21" t="str">
            <v>BDT</v>
          </cell>
          <cell r="F21">
            <v>50</v>
          </cell>
          <cell r="G21" t="str">
            <v>Bangladeshi taka</v>
          </cell>
        </row>
        <row r="22">
          <cell r="A22" t="str">
            <v>Barbados</v>
          </cell>
          <cell r="B22" t="str">
            <v>BB</v>
          </cell>
          <cell r="C22" t="str">
            <v>BRB</v>
          </cell>
          <cell r="D22" t="str">
            <v>52</v>
          </cell>
          <cell r="E22" t="str">
            <v>BBD</v>
          </cell>
          <cell r="F22">
            <v>52</v>
          </cell>
          <cell r="G22" t="str">
            <v>Barbadian dollar</v>
          </cell>
        </row>
        <row r="23">
          <cell r="A23" t="str">
            <v>Belarus</v>
          </cell>
          <cell r="B23" t="str">
            <v>BY</v>
          </cell>
          <cell r="C23" t="str">
            <v>BLR</v>
          </cell>
          <cell r="D23" t="str">
            <v>112</v>
          </cell>
          <cell r="E23" t="str">
            <v>BYR</v>
          </cell>
          <cell r="F23">
            <v>974</v>
          </cell>
          <cell r="G23" t="str">
            <v>Belarussian ruble</v>
          </cell>
        </row>
        <row r="24">
          <cell r="A24" t="str">
            <v>Belgium</v>
          </cell>
          <cell r="B24" t="str">
            <v>BE</v>
          </cell>
          <cell r="C24" t="str">
            <v>BEL</v>
          </cell>
          <cell r="D24" t="str">
            <v>56</v>
          </cell>
          <cell r="E24" t="str">
            <v>EUR</v>
          </cell>
          <cell r="F24">
            <v>978</v>
          </cell>
          <cell r="G24" t="str">
            <v>Euro</v>
          </cell>
        </row>
        <row r="25">
          <cell r="A25" t="str">
            <v>Belize</v>
          </cell>
          <cell r="B25" t="str">
            <v>BZ</v>
          </cell>
          <cell r="C25" t="str">
            <v>BLZ</v>
          </cell>
          <cell r="D25" t="str">
            <v>84</v>
          </cell>
          <cell r="E25" t="str">
            <v>BZD</v>
          </cell>
          <cell r="F25">
            <v>84</v>
          </cell>
          <cell r="G25" t="str">
            <v>Belize dollar</v>
          </cell>
        </row>
        <row r="26">
          <cell r="A26" t="str">
            <v>Benin</v>
          </cell>
          <cell r="B26" t="str">
            <v>BJ</v>
          </cell>
          <cell r="C26" t="str">
            <v>BEN</v>
          </cell>
          <cell r="D26" t="str">
            <v>204</v>
          </cell>
          <cell r="E26" t="str">
            <v>XOF</v>
          </cell>
          <cell r="F26">
            <v>952</v>
          </cell>
          <cell r="G26" t="str">
            <v>West African CFA franc</v>
          </cell>
        </row>
        <row r="27">
          <cell r="A27" t="str">
            <v>Bermuda</v>
          </cell>
          <cell r="B27" t="str">
            <v>BM</v>
          </cell>
          <cell r="C27" t="str">
            <v>BMU</v>
          </cell>
          <cell r="D27" t="str">
            <v>60</v>
          </cell>
          <cell r="E27" t="str">
            <v>BMD</v>
          </cell>
          <cell r="F27">
            <v>60</v>
          </cell>
          <cell r="G27" t="str">
            <v>Bermudian dollar</v>
          </cell>
        </row>
        <row r="28">
          <cell r="A28" t="str">
            <v>Bhutan</v>
          </cell>
          <cell r="B28" t="str">
            <v>BT</v>
          </cell>
          <cell r="C28" t="str">
            <v>BTN</v>
          </cell>
          <cell r="D28" t="str">
            <v>64</v>
          </cell>
          <cell r="E28" t="str">
            <v>BTN</v>
          </cell>
          <cell r="F28">
            <v>64</v>
          </cell>
          <cell r="G28" t="str">
            <v>Bhutanese ngultrum</v>
          </cell>
        </row>
        <row r="29">
          <cell r="A29" t="str">
            <v>Bolivia</v>
          </cell>
          <cell r="B29" t="str">
            <v>BO</v>
          </cell>
          <cell r="C29" t="str">
            <v>BOL</v>
          </cell>
          <cell r="D29" t="str">
            <v>68</v>
          </cell>
          <cell r="E29" t="str">
            <v>BOB</v>
          </cell>
          <cell r="F29">
            <v>68</v>
          </cell>
          <cell r="G29" t="str">
            <v>Bolivian boliviano</v>
          </cell>
        </row>
        <row r="30">
          <cell r="A30" t="str">
            <v>Bosnia and Herzegovina</v>
          </cell>
          <cell r="B30" t="str">
            <v>BA</v>
          </cell>
          <cell r="C30" t="str">
            <v>BIH</v>
          </cell>
          <cell r="D30" t="str">
            <v>70</v>
          </cell>
          <cell r="E30" t="str">
            <v>BAM</v>
          </cell>
          <cell r="F30">
            <v>977</v>
          </cell>
          <cell r="G30" t="str">
            <v>Bosnia and Herzegovina convertible mark</v>
          </cell>
        </row>
        <row r="31">
          <cell r="A31" t="str">
            <v>Botswana</v>
          </cell>
          <cell r="B31" t="str">
            <v>BW</v>
          </cell>
          <cell r="C31" t="str">
            <v>BWA</v>
          </cell>
          <cell r="D31" t="str">
            <v>72</v>
          </cell>
          <cell r="E31" t="str">
            <v>BWP</v>
          </cell>
          <cell r="F31">
            <v>72</v>
          </cell>
          <cell r="G31" t="str">
            <v>Botswana pula</v>
          </cell>
        </row>
        <row r="32">
          <cell r="A32" t="str">
            <v>Brazil</v>
          </cell>
          <cell r="B32" t="str">
            <v>BR</v>
          </cell>
          <cell r="C32" t="str">
            <v>BRA</v>
          </cell>
          <cell r="D32" t="str">
            <v>76</v>
          </cell>
          <cell r="E32" t="str">
            <v>BRL</v>
          </cell>
          <cell r="F32">
            <v>986</v>
          </cell>
          <cell r="G32" t="str">
            <v>Brazilian real</v>
          </cell>
        </row>
        <row r="33">
          <cell r="A33" t="str">
            <v>British Indian Ocean Territory</v>
          </cell>
          <cell r="B33" t="str">
            <v>IO</v>
          </cell>
          <cell r="C33" t="str">
            <v>IOT</v>
          </cell>
          <cell r="D33" t="str">
            <v>86</v>
          </cell>
          <cell r="E33" t="str">
            <v>USD</v>
          </cell>
          <cell r="F33">
            <v>840</v>
          </cell>
          <cell r="G33" t="str">
            <v>United States dollar</v>
          </cell>
        </row>
        <row r="34">
          <cell r="A34" t="str">
            <v>British Virgin Islands</v>
          </cell>
          <cell r="B34" t="str">
            <v>VG</v>
          </cell>
          <cell r="C34" t="str">
            <v>VGB</v>
          </cell>
          <cell r="D34" t="str">
            <v>92</v>
          </cell>
          <cell r="E34" t="str">
            <v>USD</v>
          </cell>
          <cell r="F34">
            <v>840</v>
          </cell>
          <cell r="G34" t="str">
            <v>United States dollar</v>
          </cell>
        </row>
        <row r="35">
          <cell r="A35" t="str">
            <v>Brunei Darussalam</v>
          </cell>
          <cell r="B35" t="str">
            <v>BN</v>
          </cell>
          <cell r="C35" t="str">
            <v>BRN</v>
          </cell>
          <cell r="D35" t="str">
            <v>96</v>
          </cell>
          <cell r="E35" t="str">
            <v>BND</v>
          </cell>
          <cell r="F35">
            <v>96</v>
          </cell>
          <cell r="G35" t="str">
            <v>Brunei dollar</v>
          </cell>
        </row>
        <row r="36">
          <cell r="A36" t="str">
            <v>Bulgaria</v>
          </cell>
          <cell r="B36" t="str">
            <v>BG</v>
          </cell>
          <cell r="C36" t="str">
            <v>BGR</v>
          </cell>
          <cell r="D36" t="str">
            <v>100</v>
          </cell>
          <cell r="E36" t="str">
            <v>BGN</v>
          </cell>
          <cell r="F36">
            <v>975</v>
          </cell>
          <cell r="G36" t="str">
            <v>Bulgarian lev (old)</v>
          </cell>
        </row>
        <row r="37">
          <cell r="A37" t="str">
            <v>Burkina Faso</v>
          </cell>
          <cell r="B37" t="str">
            <v>BF</v>
          </cell>
          <cell r="C37" t="str">
            <v>BFA</v>
          </cell>
          <cell r="D37" t="str">
            <v>854</v>
          </cell>
          <cell r="E37" t="str">
            <v>XOF</v>
          </cell>
          <cell r="F37">
            <v>952</v>
          </cell>
          <cell r="G37" t="str">
            <v>West African CFA franc</v>
          </cell>
        </row>
        <row r="38">
          <cell r="A38" t="str">
            <v>Burundi</v>
          </cell>
          <cell r="B38" t="str">
            <v>BI</v>
          </cell>
          <cell r="C38" t="str">
            <v>BDI</v>
          </cell>
          <cell r="D38" t="str">
            <v>108</v>
          </cell>
          <cell r="E38" t="str">
            <v>BIF</v>
          </cell>
          <cell r="F38">
            <v>108</v>
          </cell>
          <cell r="G38" t="str">
            <v>Burundian franc</v>
          </cell>
        </row>
        <row r="39">
          <cell r="A39" t="str">
            <v>Cambodia</v>
          </cell>
          <cell r="B39" t="str">
            <v>KH</v>
          </cell>
          <cell r="C39" t="str">
            <v>KHM</v>
          </cell>
          <cell r="D39" t="str">
            <v>116</v>
          </cell>
          <cell r="E39" t="str">
            <v>KHR</v>
          </cell>
          <cell r="F39">
            <v>116</v>
          </cell>
          <cell r="G39" t="str">
            <v>Cambodian Riel</v>
          </cell>
        </row>
        <row r="40">
          <cell r="A40" t="str">
            <v>Cameroon</v>
          </cell>
          <cell r="B40" t="str">
            <v>CM</v>
          </cell>
          <cell r="C40" t="str">
            <v>CMR</v>
          </cell>
          <cell r="D40" t="str">
            <v>120</v>
          </cell>
          <cell r="E40" t="str">
            <v>XAF</v>
          </cell>
          <cell r="F40">
            <v>950</v>
          </cell>
          <cell r="G40" t="str">
            <v>Central African CFA franc</v>
          </cell>
        </row>
        <row r="41">
          <cell r="A41" t="str">
            <v>Canada</v>
          </cell>
          <cell r="B41" t="str">
            <v>CA</v>
          </cell>
          <cell r="C41" t="str">
            <v>CAN</v>
          </cell>
          <cell r="D41" t="str">
            <v>124</v>
          </cell>
          <cell r="E41" t="str">
            <v>CAD</v>
          </cell>
          <cell r="F41">
            <v>124</v>
          </cell>
          <cell r="G41" t="str">
            <v>Canadian dollar</v>
          </cell>
        </row>
        <row r="42">
          <cell r="A42" t="str">
            <v>Cape Verde</v>
          </cell>
          <cell r="B42" t="str">
            <v>CV</v>
          </cell>
          <cell r="C42" t="str">
            <v>CPV</v>
          </cell>
          <cell r="D42" t="str">
            <v>132</v>
          </cell>
          <cell r="E42" t="str">
            <v>CVE</v>
          </cell>
          <cell r="F42">
            <v>132</v>
          </cell>
          <cell r="G42" t="str">
            <v>Cape Verdean escudo</v>
          </cell>
        </row>
        <row r="43">
          <cell r="A43" t="str">
            <v>Cayman Islands</v>
          </cell>
          <cell r="B43" t="str">
            <v>KY</v>
          </cell>
          <cell r="C43" t="str">
            <v>CYM</v>
          </cell>
          <cell r="D43" t="str">
            <v>136</v>
          </cell>
          <cell r="E43" t="str">
            <v>KYD</v>
          </cell>
          <cell r="F43">
            <v>136</v>
          </cell>
          <cell r="G43" t="str">
            <v>Cayman Islands Dollar</v>
          </cell>
        </row>
        <row r="44">
          <cell r="A44" t="str">
            <v>Central African Republic</v>
          </cell>
          <cell r="B44" t="str">
            <v>CF</v>
          </cell>
          <cell r="C44" t="str">
            <v>CAF</v>
          </cell>
          <cell r="D44" t="str">
            <v>140</v>
          </cell>
          <cell r="E44" t="str">
            <v>XAF</v>
          </cell>
          <cell r="F44">
            <v>950</v>
          </cell>
          <cell r="G44" t="str">
            <v>Central African CFA franc</v>
          </cell>
        </row>
        <row r="45">
          <cell r="A45" t="str">
            <v>Chad</v>
          </cell>
          <cell r="B45" t="str">
            <v>TD</v>
          </cell>
          <cell r="C45" t="str">
            <v>TCD</v>
          </cell>
          <cell r="D45" t="str">
            <v>148</v>
          </cell>
          <cell r="E45" t="str">
            <v>XAF</v>
          </cell>
          <cell r="F45">
            <v>950</v>
          </cell>
          <cell r="G45" t="str">
            <v>Central African CFA franc</v>
          </cell>
        </row>
        <row r="46">
          <cell r="A46" t="str">
            <v>Chile</v>
          </cell>
          <cell r="B46" t="str">
            <v>CL</v>
          </cell>
          <cell r="C46" t="str">
            <v>CHL</v>
          </cell>
          <cell r="D46" t="str">
            <v>152</v>
          </cell>
          <cell r="E46" t="str">
            <v>CLF</v>
          </cell>
          <cell r="F46">
            <v>990</v>
          </cell>
          <cell r="G46" t="str">
            <v>Chilean Unidad de Fomento</v>
          </cell>
        </row>
        <row r="47">
          <cell r="A47" t="str">
            <v>China</v>
          </cell>
          <cell r="B47" t="str">
            <v>CN</v>
          </cell>
          <cell r="C47" t="str">
            <v>CHN</v>
          </cell>
          <cell r="D47" t="str">
            <v>156</v>
          </cell>
          <cell r="E47" t="str">
            <v>CNH</v>
          </cell>
          <cell r="F47">
            <v>0</v>
          </cell>
          <cell r="G47" t="str">
            <v>Chinese yuan renminbi (offshore)</v>
          </cell>
        </row>
        <row r="48">
          <cell r="A48" t="str">
            <v>Christmas Island</v>
          </cell>
          <cell r="B48" t="str">
            <v>CX</v>
          </cell>
          <cell r="C48" t="str">
            <v>CXR</v>
          </cell>
          <cell r="D48" t="str">
            <v>162</v>
          </cell>
          <cell r="E48" t="str">
            <v>AUD</v>
          </cell>
          <cell r="F48">
            <v>36</v>
          </cell>
          <cell r="G48" t="str">
            <v>Australian dollar</v>
          </cell>
        </row>
        <row r="49">
          <cell r="A49" t="str">
            <v>Cocos (Keeling) Islands</v>
          </cell>
          <cell r="B49" t="str">
            <v>CC</v>
          </cell>
          <cell r="C49" t="str">
            <v>CCK</v>
          </cell>
          <cell r="D49" t="str">
            <v>166</v>
          </cell>
          <cell r="E49" t="str">
            <v>AUD</v>
          </cell>
          <cell r="F49">
            <v>36</v>
          </cell>
          <cell r="G49" t="str">
            <v>Australian dollar</v>
          </cell>
        </row>
        <row r="50">
          <cell r="A50" t="str">
            <v>Colombia</v>
          </cell>
          <cell r="B50" t="str">
            <v>CO</v>
          </cell>
          <cell r="C50" t="str">
            <v>COL</v>
          </cell>
          <cell r="D50" t="str">
            <v>170</v>
          </cell>
          <cell r="E50" t="str">
            <v>COP</v>
          </cell>
          <cell r="F50">
            <v>170</v>
          </cell>
          <cell r="G50" t="str">
            <v>Colombian peso</v>
          </cell>
        </row>
        <row r="51">
          <cell r="A51" t="str">
            <v>Comoros</v>
          </cell>
          <cell r="B51" t="str">
            <v>KM</v>
          </cell>
          <cell r="C51" t="str">
            <v>COM</v>
          </cell>
          <cell r="D51" t="str">
            <v>174</v>
          </cell>
          <cell r="E51" t="str">
            <v>KMF</v>
          </cell>
          <cell r="F51">
            <v>174</v>
          </cell>
          <cell r="G51" t="str">
            <v>Comorian Franc</v>
          </cell>
        </row>
        <row r="52">
          <cell r="A52" t="str">
            <v>Costa Rica</v>
          </cell>
          <cell r="B52" t="str">
            <v>CR</v>
          </cell>
          <cell r="C52" t="str">
            <v>CRI</v>
          </cell>
          <cell r="D52" t="str">
            <v>188</v>
          </cell>
          <cell r="E52" t="str">
            <v>CRC</v>
          </cell>
          <cell r="F52">
            <v>188</v>
          </cell>
          <cell r="G52" t="str">
            <v>Costa Rican colon</v>
          </cell>
        </row>
        <row r="53">
          <cell r="A53" t="str">
            <v>Cote d'Ivoire</v>
          </cell>
          <cell r="B53" t="str">
            <v>CI</v>
          </cell>
          <cell r="C53" t="str">
            <v>CIV</v>
          </cell>
          <cell r="D53" t="str">
            <v>384</v>
          </cell>
          <cell r="E53" t="str">
            <v>XOF</v>
          </cell>
          <cell r="F53">
            <v>952</v>
          </cell>
          <cell r="G53" t="str">
            <v>West African CFA franc</v>
          </cell>
        </row>
        <row r="54">
          <cell r="A54" t="str">
            <v>Croatia</v>
          </cell>
          <cell r="B54" t="str">
            <v>HR</v>
          </cell>
          <cell r="C54" t="str">
            <v>HRV</v>
          </cell>
          <cell r="D54" t="str">
            <v>191</v>
          </cell>
          <cell r="E54" t="str">
            <v>HRK</v>
          </cell>
          <cell r="F54">
            <v>191</v>
          </cell>
          <cell r="G54" t="str">
            <v>Croatian Kuna</v>
          </cell>
        </row>
        <row r="55">
          <cell r="A55" t="str">
            <v>Cuba</v>
          </cell>
          <cell r="B55" t="str">
            <v>CU</v>
          </cell>
          <cell r="C55" t="str">
            <v>CUB</v>
          </cell>
          <cell r="D55" t="str">
            <v>192</v>
          </cell>
          <cell r="E55" t="str">
            <v>CUC</v>
          </cell>
          <cell r="F55">
            <v>931</v>
          </cell>
          <cell r="G55" t="str">
            <v>Cuban peso convertible</v>
          </cell>
        </row>
        <row r="56">
          <cell r="A56" t="str">
            <v>Cyprus</v>
          </cell>
          <cell r="B56" t="str">
            <v>CY</v>
          </cell>
          <cell r="C56" t="str">
            <v>CYP</v>
          </cell>
          <cell r="D56" t="str">
            <v>196</v>
          </cell>
          <cell r="E56" t="str">
            <v>EUR</v>
          </cell>
          <cell r="F56">
            <v>978</v>
          </cell>
          <cell r="G56" t="str">
            <v>Euro</v>
          </cell>
        </row>
        <row r="57">
          <cell r="A57" t="str">
            <v>Czech Republic</v>
          </cell>
          <cell r="B57" t="str">
            <v>CZ</v>
          </cell>
          <cell r="C57" t="str">
            <v>CZE</v>
          </cell>
          <cell r="D57" t="str">
            <v>203</v>
          </cell>
          <cell r="E57" t="str">
            <v>CZK</v>
          </cell>
          <cell r="F57">
            <v>203</v>
          </cell>
          <cell r="G57" t="str">
            <v>Czech koruna</v>
          </cell>
        </row>
        <row r="58">
          <cell r="A58" t="str">
            <v>Democratic Republic of Congo</v>
          </cell>
          <cell r="B58" t="str">
            <v>CD</v>
          </cell>
          <cell r="C58" t="str">
            <v>COD</v>
          </cell>
          <cell r="D58" t="str">
            <v>180</v>
          </cell>
          <cell r="E58" t="str">
            <v>CDF</v>
          </cell>
          <cell r="F58">
            <v>976</v>
          </cell>
          <cell r="G58" t="str">
            <v>Congolese franc</v>
          </cell>
        </row>
        <row r="59">
          <cell r="A59" t="str">
            <v>Denmark</v>
          </cell>
          <cell r="B59" t="str">
            <v>DK</v>
          </cell>
          <cell r="C59" t="str">
            <v>DNK</v>
          </cell>
          <cell r="D59" t="str">
            <v>208</v>
          </cell>
          <cell r="E59" t="str">
            <v>DKK</v>
          </cell>
          <cell r="F59">
            <v>208</v>
          </cell>
          <cell r="G59" t="str">
            <v>Danish krone</v>
          </cell>
        </row>
        <row r="60">
          <cell r="A60" t="str">
            <v>Djibouti</v>
          </cell>
          <cell r="B60" t="str">
            <v>DJ</v>
          </cell>
          <cell r="C60" t="str">
            <v>DJI</v>
          </cell>
          <cell r="D60" t="str">
            <v>262</v>
          </cell>
          <cell r="E60" t="str">
            <v>DJF</v>
          </cell>
          <cell r="F60">
            <v>262</v>
          </cell>
          <cell r="G60" t="str">
            <v>Djiboutian franc</v>
          </cell>
        </row>
        <row r="61">
          <cell r="A61" t="str">
            <v>Dominica</v>
          </cell>
          <cell r="B61" t="str">
            <v>DM</v>
          </cell>
          <cell r="C61" t="str">
            <v>DMA</v>
          </cell>
          <cell r="D61" t="str">
            <v>212</v>
          </cell>
          <cell r="E61" t="str">
            <v>XCD</v>
          </cell>
          <cell r="F61">
            <v>951</v>
          </cell>
          <cell r="G61" t="str">
            <v>East Caribbean dollar</v>
          </cell>
        </row>
        <row r="62">
          <cell r="A62" t="str">
            <v>Dominican Republic</v>
          </cell>
          <cell r="B62" t="str">
            <v>DO</v>
          </cell>
          <cell r="C62" t="str">
            <v>DOM</v>
          </cell>
          <cell r="D62" t="str">
            <v>214</v>
          </cell>
          <cell r="E62" t="str">
            <v>DOP</v>
          </cell>
          <cell r="F62">
            <v>214</v>
          </cell>
          <cell r="G62" t="str">
            <v>Dominican peso</v>
          </cell>
        </row>
        <row r="63">
          <cell r="A63" t="str">
            <v>Ecuador</v>
          </cell>
          <cell r="B63" t="str">
            <v>EC</v>
          </cell>
          <cell r="C63" t="str">
            <v>ECU</v>
          </cell>
          <cell r="D63" t="str">
            <v>218</v>
          </cell>
          <cell r="E63" t="str">
            <v>USD</v>
          </cell>
          <cell r="F63">
            <v>840</v>
          </cell>
          <cell r="G63" t="str">
            <v>United States dollar</v>
          </cell>
        </row>
        <row r="64">
          <cell r="A64" t="str">
            <v>Egypt</v>
          </cell>
          <cell r="B64" t="str">
            <v>EG</v>
          </cell>
          <cell r="C64" t="str">
            <v>EGY</v>
          </cell>
          <cell r="D64" t="str">
            <v>818</v>
          </cell>
          <cell r="E64" t="str">
            <v>EGP</v>
          </cell>
          <cell r="F64">
            <v>818</v>
          </cell>
          <cell r="G64" t="str">
            <v>Egyptian pound</v>
          </cell>
        </row>
        <row r="65">
          <cell r="A65" t="str">
            <v>El Salvador</v>
          </cell>
          <cell r="B65" t="str">
            <v>SV</v>
          </cell>
          <cell r="C65" t="str">
            <v>SLV</v>
          </cell>
          <cell r="D65" t="str">
            <v>222</v>
          </cell>
          <cell r="E65" t="str">
            <v>USD</v>
          </cell>
          <cell r="F65">
            <v>840</v>
          </cell>
          <cell r="G65" t="str">
            <v>United States dollar</v>
          </cell>
        </row>
        <row r="66">
          <cell r="A66" t="str">
            <v>Equatorial Guinea</v>
          </cell>
          <cell r="B66" t="str">
            <v>GQ</v>
          </cell>
          <cell r="C66" t="str">
            <v>GNQ</v>
          </cell>
          <cell r="D66" t="str">
            <v>226</v>
          </cell>
          <cell r="E66" t="str">
            <v>XAF</v>
          </cell>
          <cell r="F66">
            <v>950</v>
          </cell>
          <cell r="G66" t="str">
            <v>Central African CFA franc</v>
          </cell>
        </row>
        <row r="67">
          <cell r="A67" t="str">
            <v>Eritrea</v>
          </cell>
          <cell r="B67" t="str">
            <v>ER</v>
          </cell>
          <cell r="C67" t="str">
            <v>ERI</v>
          </cell>
          <cell r="D67" t="str">
            <v>232</v>
          </cell>
          <cell r="E67" t="str">
            <v>ERN</v>
          </cell>
          <cell r="F67">
            <v>232</v>
          </cell>
          <cell r="G67" t="str">
            <v>Eritrean nakfa</v>
          </cell>
        </row>
        <row r="68">
          <cell r="A68" t="str">
            <v>Estonia</v>
          </cell>
          <cell r="B68" t="str">
            <v>EE</v>
          </cell>
          <cell r="C68" t="str">
            <v>EST</v>
          </cell>
          <cell r="D68" t="str">
            <v>233</v>
          </cell>
          <cell r="E68" t="str">
            <v>EUR</v>
          </cell>
          <cell r="F68">
            <v>978</v>
          </cell>
          <cell r="G68" t="str">
            <v>Euro</v>
          </cell>
        </row>
        <row r="69">
          <cell r="A69" t="str">
            <v>Eswatini</v>
          </cell>
          <cell r="B69" t="str">
            <v>SZ</v>
          </cell>
          <cell r="C69" t="str">
            <v>SWZ</v>
          </cell>
          <cell r="D69" t="str">
            <v>748</v>
          </cell>
          <cell r="E69" t="str">
            <v>SZL</v>
          </cell>
          <cell r="F69">
            <v>748</v>
          </cell>
          <cell r="G69" t="str">
            <v>Swazi Lilangeni</v>
          </cell>
        </row>
        <row r="70">
          <cell r="A70" t="str">
            <v>Ethiopia</v>
          </cell>
          <cell r="B70" t="str">
            <v>ET</v>
          </cell>
          <cell r="C70" t="str">
            <v>ETH</v>
          </cell>
          <cell r="D70" t="str">
            <v>231</v>
          </cell>
          <cell r="E70" t="str">
            <v>ETB</v>
          </cell>
          <cell r="F70">
            <v>230</v>
          </cell>
          <cell r="G70" t="str">
            <v>Ethiopian birr</v>
          </cell>
        </row>
        <row r="71">
          <cell r="A71" t="str">
            <v>Falkland Islands</v>
          </cell>
          <cell r="B71" t="str">
            <v>FK</v>
          </cell>
          <cell r="C71" t="str">
            <v>FLK</v>
          </cell>
          <cell r="D71" t="str">
            <v>238</v>
          </cell>
          <cell r="E71" t="str">
            <v>FKP</v>
          </cell>
          <cell r="F71">
            <v>238</v>
          </cell>
          <cell r="G71" t="str">
            <v>Falkland Islands pound</v>
          </cell>
        </row>
        <row r="72">
          <cell r="A72" t="str">
            <v>Faroe Islands</v>
          </cell>
          <cell r="B72" t="str">
            <v>FO</v>
          </cell>
          <cell r="C72" t="str">
            <v>FRO</v>
          </cell>
          <cell r="D72" t="str">
            <v>234</v>
          </cell>
          <cell r="E72" t="str">
            <v>DKK</v>
          </cell>
          <cell r="F72">
            <v>208</v>
          </cell>
          <cell r="G72" t="str">
            <v>Danish krone</v>
          </cell>
        </row>
        <row r="73">
          <cell r="A73" t="str">
            <v>Fiji</v>
          </cell>
          <cell r="B73" t="str">
            <v>FJ</v>
          </cell>
          <cell r="C73" t="str">
            <v>FJI</v>
          </cell>
          <cell r="D73" t="str">
            <v>242</v>
          </cell>
          <cell r="E73" t="str">
            <v>FJD</v>
          </cell>
          <cell r="F73">
            <v>242</v>
          </cell>
          <cell r="G73" t="str">
            <v>Fijian dollar</v>
          </cell>
        </row>
        <row r="74">
          <cell r="A74" t="str">
            <v>Finland</v>
          </cell>
          <cell r="B74" t="str">
            <v>FI</v>
          </cell>
          <cell r="C74" t="str">
            <v>FIN</v>
          </cell>
          <cell r="D74" t="str">
            <v>246</v>
          </cell>
          <cell r="E74" t="str">
            <v>EUR</v>
          </cell>
          <cell r="F74">
            <v>978</v>
          </cell>
          <cell r="G74" t="str">
            <v>Euro</v>
          </cell>
        </row>
        <row r="75">
          <cell r="A75" t="str">
            <v>France</v>
          </cell>
          <cell r="B75" t="str">
            <v>FR</v>
          </cell>
          <cell r="C75" t="str">
            <v>FRA</v>
          </cell>
          <cell r="D75" t="str">
            <v>250</v>
          </cell>
          <cell r="E75" t="str">
            <v>EUR</v>
          </cell>
          <cell r="F75">
            <v>978</v>
          </cell>
          <cell r="G75" t="str">
            <v>Euro</v>
          </cell>
        </row>
        <row r="76">
          <cell r="A76" t="str">
            <v>French Guiana</v>
          </cell>
          <cell r="B76" t="str">
            <v>GF</v>
          </cell>
          <cell r="C76" t="str">
            <v>GUF</v>
          </cell>
          <cell r="D76" t="str">
            <v>254</v>
          </cell>
          <cell r="E76" t="str">
            <v>EUR</v>
          </cell>
          <cell r="F76">
            <v>978</v>
          </cell>
          <cell r="G76" t="str">
            <v>Euro</v>
          </cell>
        </row>
        <row r="77">
          <cell r="A77" t="str">
            <v>French Polynesia</v>
          </cell>
          <cell r="B77" t="str">
            <v>PF</v>
          </cell>
          <cell r="C77" t="str">
            <v>PYF</v>
          </cell>
          <cell r="D77" t="str">
            <v>258</v>
          </cell>
          <cell r="E77" t="str">
            <v>EUR</v>
          </cell>
          <cell r="F77">
            <v>978</v>
          </cell>
          <cell r="G77" t="str">
            <v>Euro</v>
          </cell>
        </row>
        <row r="78">
          <cell r="A78" t="str">
            <v>French Southern Territories</v>
          </cell>
          <cell r="B78" t="str">
            <v>TF</v>
          </cell>
          <cell r="C78" t="str">
            <v>ATF</v>
          </cell>
          <cell r="D78" t="str">
            <v>260</v>
          </cell>
          <cell r="E78" t="str">
            <v>EUR</v>
          </cell>
          <cell r="F78">
            <v>978</v>
          </cell>
          <cell r="G78" t="str">
            <v>Euro</v>
          </cell>
        </row>
        <row r="79">
          <cell r="A79" t="str">
            <v>Gabon</v>
          </cell>
          <cell r="B79" t="str">
            <v>GA</v>
          </cell>
          <cell r="C79" t="str">
            <v>GAB</v>
          </cell>
          <cell r="D79" t="str">
            <v>266</v>
          </cell>
          <cell r="E79" t="str">
            <v>XAF</v>
          </cell>
          <cell r="F79">
            <v>950</v>
          </cell>
          <cell r="G79" t="str">
            <v>Central African CFA franc</v>
          </cell>
        </row>
        <row r="80">
          <cell r="A80" t="str">
            <v>Gambia</v>
          </cell>
          <cell r="B80" t="str">
            <v>GM</v>
          </cell>
          <cell r="C80" t="str">
            <v>GMB</v>
          </cell>
          <cell r="D80" t="str">
            <v>270</v>
          </cell>
          <cell r="E80" t="str">
            <v>GMD</v>
          </cell>
          <cell r="F80">
            <v>270</v>
          </cell>
          <cell r="G80" t="str">
            <v>Gambian dalasi</v>
          </cell>
        </row>
        <row r="81">
          <cell r="A81" t="str">
            <v>Georgia</v>
          </cell>
          <cell r="B81" t="str">
            <v>GE</v>
          </cell>
          <cell r="C81" t="str">
            <v>GEO</v>
          </cell>
          <cell r="D81" t="str">
            <v>268</v>
          </cell>
          <cell r="E81" t="str">
            <v>GEL</v>
          </cell>
          <cell r="F81">
            <v>981</v>
          </cell>
          <cell r="G81" t="str">
            <v>Georgian lari</v>
          </cell>
        </row>
        <row r="82">
          <cell r="A82" t="str">
            <v>Germany</v>
          </cell>
          <cell r="B82" t="str">
            <v>DE</v>
          </cell>
          <cell r="C82" t="str">
            <v>DEU</v>
          </cell>
          <cell r="D82" t="str">
            <v>276</v>
          </cell>
          <cell r="E82" t="str">
            <v>EUR</v>
          </cell>
          <cell r="F82">
            <v>978</v>
          </cell>
          <cell r="G82" t="str">
            <v>Euro</v>
          </cell>
        </row>
        <row r="83">
          <cell r="A83" t="str">
            <v>Ghana</v>
          </cell>
          <cell r="B83" t="str">
            <v>GH</v>
          </cell>
          <cell r="C83" t="str">
            <v>GHA</v>
          </cell>
          <cell r="D83" t="str">
            <v>288</v>
          </cell>
          <cell r="E83" t="str">
            <v>GHS</v>
          </cell>
          <cell r="F83">
            <v>936</v>
          </cell>
          <cell r="G83" t="str">
            <v>Ghanaian cedi</v>
          </cell>
        </row>
        <row r="84">
          <cell r="A84" t="str">
            <v>Gibraltar</v>
          </cell>
          <cell r="B84" t="str">
            <v>GI</v>
          </cell>
          <cell r="C84" t="str">
            <v>GIB</v>
          </cell>
          <cell r="D84" t="str">
            <v>292</v>
          </cell>
          <cell r="E84" t="str">
            <v>GIP</v>
          </cell>
          <cell r="F84">
            <v>292</v>
          </cell>
          <cell r="G84" t="str">
            <v>Gibraltar pound</v>
          </cell>
        </row>
        <row r="85">
          <cell r="A85" t="str">
            <v>Greece</v>
          </cell>
          <cell r="B85" t="str">
            <v>GR</v>
          </cell>
          <cell r="C85" t="str">
            <v>GRC</v>
          </cell>
          <cell r="D85" t="str">
            <v>300</v>
          </cell>
          <cell r="E85" t="str">
            <v>EUR</v>
          </cell>
          <cell r="F85">
            <v>978</v>
          </cell>
          <cell r="G85" t="str">
            <v>Euro</v>
          </cell>
        </row>
        <row r="86">
          <cell r="A86" t="str">
            <v>Greenland</v>
          </cell>
          <cell r="B86" t="str">
            <v>GL</v>
          </cell>
          <cell r="C86" t="str">
            <v>GRL</v>
          </cell>
          <cell r="D86" t="str">
            <v>304</v>
          </cell>
          <cell r="E86" t="str">
            <v>DKK</v>
          </cell>
          <cell r="F86">
            <v>208</v>
          </cell>
          <cell r="G86" t="str">
            <v>Danish krone</v>
          </cell>
        </row>
        <row r="87">
          <cell r="A87" t="str">
            <v>Grenada</v>
          </cell>
          <cell r="B87" t="str">
            <v>GD</v>
          </cell>
          <cell r="C87" t="str">
            <v>GRD</v>
          </cell>
          <cell r="D87" t="str">
            <v>308</v>
          </cell>
          <cell r="E87" t="str">
            <v>XCD</v>
          </cell>
          <cell r="F87">
            <v>951</v>
          </cell>
          <cell r="G87" t="str">
            <v>East Caribbean dollar</v>
          </cell>
        </row>
        <row r="88">
          <cell r="A88" t="str">
            <v>Guadeloupe</v>
          </cell>
          <cell r="B88" t="str">
            <v>GP</v>
          </cell>
          <cell r="C88" t="str">
            <v>GLP</v>
          </cell>
          <cell r="D88" t="str">
            <v>312</v>
          </cell>
          <cell r="E88" t="str">
            <v>EUR</v>
          </cell>
          <cell r="F88">
            <v>978</v>
          </cell>
          <cell r="G88" t="str">
            <v>Euro</v>
          </cell>
        </row>
        <row r="89">
          <cell r="A89" t="str">
            <v>Guam</v>
          </cell>
          <cell r="B89" t="str">
            <v>GU</v>
          </cell>
          <cell r="C89" t="str">
            <v>GUM</v>
          </cell>
          <cell r="D89" t="str">
            <v>316</v>
          </cell>
          <cell r="E89" t="str">
            <v>USD</v>
          </cell>
          <cell r="F89">
            <v>840</v>
          </cell>
          <cell r="G89" t="str">
            <v>United States dollar</v>
          </cell>
        </row>
        <row r="90">
          <cell r="A90" t="str">
            <v>Guatemala</v>
          </cell>
          <cell r="B90" t="str">
            <v>GT</v>
          </cell>
          <cell r="C90" t="str">
            <v>GTM</v>
          </cell>
          <cell r="D90" t="str">
            <v>320</v>
          </cell>
          <cell r="E90" t="str">
            <v>GTQ</v>
          </cell>
          <cell r="F90">
            <v>320</v>
          </cell>
          <cell r="G90" t="str">
            <v>Guatemalan quetzal</v>
          </cell>
        </row>
        <row r="91">
          <cell r="A91" t="str">
            <v>Guernsey</v>
          </cell>
          <cell r="B91" t="str">
            <v>GG</v>
          </cell>
          <cell r="C91" t="str">
            <v>GGY</v>
          </cell>
          <cell r="D91" t="str">
            <v>831</v>
          </cell>
          <cell r="E91" t="str">
            <v>GGP</v>
          </cell>
          <cell r="F91">
            <v>0</v>
          </cell>
          <cell r="G91" t="str">
            <v>Pound</v>
          </cell>
        </row>
        <row r="92">
          <cell r="A92" t="str">
            <v>Guinea</v>
          </cell>
          <cell r="B92" t="str">
            <v>GN</v>
          </cell>
          <cell r="C92" t="str">
            <v>GIN</v>
          </cell>
          <cell r="D92" t="str">
            <v>324</v>
          </cell>
          <cell r="E92" t="str">
            <v>GNF</v>
          </cell>
          <cell r="F92">
            <v>324</v>
          </cell>
          <cell r="G92" t="str">
            <v>Guinean franc</v>
          </cell>
        </row>
        <row r="93">
          <cell r="A93" t="str">
            <v>Guinea-Bissau</v>
          </cell>
          <cell r="B93" t="str">
            <v>GW</v>
          </cell>
          <cell r="C93" t="str">
            <v>GNB</v>
          </cell>
          <cell r="D93" t="str">
            <v>624</v>
          </cell>
          <cell r="E93" t="str">
            <v>XOF</v>
          </cell>
          <cell r="F93">
            <v>952</v>
          </cell>
          <cell r="G93" t="str">
            <v>West African CFA franc</v>
          </cell>
        </row>
        <row r="94">
          <cell r="A94" t="str">
            <v>Guyana</v>
          </cell>
          <cell r="B94" t="str">
            <v>GY</v>
          </cell>
          <cell r="C94" t="str">
            <v>GUY</v>
          </cell>
          <cell r="D94" t="str">
            <v>328</v>
          </cell>
          <cell r="E94" t="str">
            <v>GYD</v>
          </cell>
          <cell r="F94">
            <v>328</v>
          </cell>
          <cell r="G94" t="str">
            <v>Guyanese Dollar</v>
          </cell>
        </row>
        <row r="95">
          <cell r="A95" t="str">
            <v>Haiti</v>
          </cell>
          <cell r="B95" t="str">
            <v>HT</v>
          </cell>
          <cell r="C95" t="str">
            <v>HTI</v>
          </cell>
          <cell r="D95" t="str">
            <v>332</v>
          </cell>
          <cell r="E95" t="str">
            <v>HTG</v>
          </cell>
          <cell r="F95">
            <v>332</v>
          </cell>
          <cell r="G95" t="str">
            <v>Haitian Gourde</v>
          </cell>
        </row>
        <row r="96">
          <cell r="A96" t="str">
            <v>Heard and Mcdonald Islands</v>
          </cell>
          <cell r="B96" t="str">
            <v>HM</v>
          </cell>
          <cell r="C96" t="str">
            <v>HMD</v>
          </cell>
          <cell r="D96" t="str">
            <v>334</v>
          </cell>
        </row>
        <row r="97">
          <cell r="A97" t="str">
            <v>Honduras</v>
          </cell>
          <cell r="B97" t="str">
            <v>HN</v>
          </cell>
          <cell r="C97" t="str">
            <v>HND</v>
          </cell>
          <cell r="D97" t="str">
            <v>340</v>
          </cell>
          <cell r="E97" t="str">
            <v>HNL</v>
          </cell>
          <cell r="F97">
            <v>340</v>
          </cell>
          <cell r="G97" t="str">
            <v>Honduran Lempira</v>
          </cell>
        </row>
        <row r="98">
          <cell r="A98" t="str">
            <v>Hong Kong</v>
          </cell>
          <cell r="B98" t="str">
            <v>HK</v>
          </cell>
          <cell r="C98" t="str">
            <v>HKG</v>
          </cell>
          <cell r="D98" t="str">
            <v>344</v>
          </cell>
          <cell r="E98" t="str">
            <v>HKD</v>
          </cell>
          <cell r="F98">
            <v>344</v>
          </cell>
          <cell r="G98" t="str">
            <v>Hong Kong Dollar</v>
          </cell>
        </row>
        <row r="99">
          <cell r="A99" t="str">
            <v>Hungary</v>
          </cell>
          <cell r="B99" t="str">
            <v>HU</v>
          </cell>
          <cell r="C99" t="str">
            <v>HUN</v>
          </cell>
          <cell r="D99" t="str">
            <v>348</v>
          </cell>
          <cell r="E99" t="str">
            <v>HUF</v>
          </cell>
          <cell r="F99">
            <v>348</v>
          </cell>
          <cell r="G99" t="str">
            <v>Hungarian Forint</v>
          </cell>
        </row>
        <row r="100">
          <cell r="A100" t="str">
            <v>Iceland</v>
          </cell>
          <cell r="B100" t="str">
            <v>IS</v>
          </cell>
          <cell r="C100" t="str">
            <v>ISL</v>
          </cell>
          <cell r="D100" t="str">
            <v>352</v>
          </cell>
          <cell r="E100" t="str">
            <v>ISK</v>
          </cell>
          <cell r="F100">
            <v>352</v>
          </cell>
          <cell r="G100" t="str">
            <v>Icelandic króna</v>
          </cell>
        </row>
        <row r="101">
          <cell r="A101" t="str">
            <v>India</v>
          </cell>
          <cell r="B101" t="str">
            <v>IN</v>
          </cell>
          <cell r="C101" t="str">
            <v>IND</v>
          </cell>
          <cell r="D101" t="str">
            <v>356</v>
          </cell>
          <cell r="E101" t="str">
            <v>INR</v>
          </cell>
          <cell r="F101">
            <v>356</v>
          </cell>
          <cell r="G101" t="str">
            <v>Indian Rupee</v>
          </cell>
        </row>
        <row r="102">
          <cell r="A102" t="str">
            <v>Indonesia</v>
          </cell>
          <cell r="B102" t="str">
            <v>ID</v>
          </cell>
          <cell r="C102" t="str">
            <v>IDN</v>
          </cell>
          <cell r="D102" t="str">
            <v>360</v>
          </cell>
          <cell r="E102" t="str">
            <v>IDR</v>
          </cell>
          <cell r="F102">
            <v>360</v>
          </cell>
          <cell r="G102" t="str">
            <v>Indonesian Rupiah</v>
          </cell>
        </row>
        <row r="103">
          <cell r="A103" t="str">
            <v>Iran</v>
          </cell>
          <cell r="B103" t="str">
            <v>IR</v>
          </cell>
          <cell r="C103" t="str">
            <v>IRN</v>
          </cell>
          <cell r="D103" t="str">
            <v>364</v>
          </cell>
          <cell r="E103" t="str">
            <v>IRR</v>
          </cell>
          <cell r="F103">
            <v>364</v>
          </cell>
          <cell r="G103" t="str">
            <v>Iranian Rial</v>
          </cell>
        </row>
        <row r="104">
          <cell r="A104" t="str">
            <v>Iraq</v>
          </cell>
          <cell r="B104" t="str">
            <v>IQ</v>
          </cell>
          <cell r="C104" t="str">
            <v>IRQ</v>
          </cell>
          <cell r="D104" t="str">
            <v>368</v>
          </cell>
          <cell r="E104" t="str">
            <v>IQD</v>
          </cell>
          <cell r="F104">
            <v>368</v>
          </cell>
          <cell r="G104" t="str">
            <v>Iraqi dinar</v>
          </cell>
        </row>
        <row r="105">
          <cell r="A105" t="str">
            <v>Ireland</v>
          </cell>
          <cell r="B105" t="str">
            <v>IE</v>
          </cell>
          <cell r="C105" t="str">
            <v>IRL</v>
          </cell>
          <cell r="D105" t="str">
            <v>372</v>
          </cell>
          <cell r="E105" t="str">
            <v>EUR</v>
          </cell>
          <cell r="F105">
            <v>978</v>
          </cell>
          <cell r="G105" t="str">
            <v>Euro</v>
          </cell>
        </row>
        <row r="106">
          <cell r="A106" t="str">
            <v>Isle of Man</v>
          </cell>
          <cell r="B106" t="str">
            <v>IM</v>
          </cell>
          <cell r="C106" t="str">
            <v>IMN</v>
          </cell>
          <cell r="D106" t="str">
            <v>833</v>
          </cell>
          <cell r="E106" t="str">
            <v>IMP</v>
          </cell>
          <cell r="F106">
            <v>0</v>
          </cell>
          <cell r="G106" t="str">
            <v>Isle of Man Pound</v>
          </cell>
        </row>
        <row r="107">
          <cell r="A107" t="str">
            <v>Israel</v>
          </cell>
          <cell r="B107" t="str">
            <v>IL</v>
          </cell>
          <cell r="C107" t="str">
            <v>ISR</v>
          </cell>
          <cell r="D107" t="str">
            <v>376</v>
          </cell>
          <cell r="E107" t="str">
            <v>ILS</v>
          </cell>
          <cell r="F107">
            <v>376</v>
          </cell>
          <cell r="G107" t="str">
            <v>Israeli New Shekel</v>
          </cell>
        </row>
        <row r="108">
          <cell r="A108" t="str">
            <v>Italy</v>
          </cell>
          <cell r="B108" t="str">
            <v>IT</v>
          </cell>
          <cell r="C108" t="str">
            <v>ITA</v>
          </cell>
          <cell r="D108" t="str">
            <v>380</v>
          </cell>
          <cell r="E108" t="str">
            <v>EUR</v>
          </cell>
          <cell r="F108">
            <v>978</v>
          </cell>
          <cell r="G108" t="str">
            <v>Euro</v>
          </cell>
        </row>
        <row r="109">
          <cell r="A109" t="str">
            <v>Jamaica</v>
          </cell>
          <cell r="B109" t="str">
            <v>JM</v>
          </cell>
          <cell r="C109" t="str">
            <v>JAM</v>
          </cell>
          <cell r="D109" t="str">
            <v>388</v>
          </cell>
          <cell r="E109" t="str">
            <v>JMD</v>
          </cell>
          <cell r="F109">
            <v>388</v>
          </cell>
          <cell r="G109" t="str">
            <v>Jamaican Dollar</v>
          </cell>
        </row>
        <row r="110">
          <cell r="A110" t="str">
            <v>Japan</v>
          </cell>
          <cell r="B110" t="str">
            <v>JP</v>
          </cell>
          <cell r="C110" t="str">
            <v>JPN</v>
          </cell>
          <cell r="D110" t="str">
            <v>392</v>
          </cell>
          <cell r="E110" t="str">
            <v>JPY</v>
          </cell>
          <cell r="F110">
            <v>392</v>
          </cell>
          <cell r="G110" t="str">
            <v>Japanese Yen</v>
          </cell>
        </row>
        <row r="111">
          <cell r="A111" t="str">
            <v>Jersey</v>
          </cell>
          <cell r="B111" t="str">
            <v>JE</v>
          </cell>
          <cell r="C111" t="str">
            <v>JEY</v>
          </cell>
          <cell r="D111" t="str">
            <v>832</v>
          </cell>
          <cell r="E111" t="str">
            <v>JEP</v>
          </cell>
          <cell r="F111">
            <v>0</v>
          </cell>
          <cell r="G111" t="str">
            <v>Jersey Pound</v>
          </cell>
        </row>
        <row r="112">
          <cell r="A112" t="str">
            <v>Jordan</v>
          </cell>
          <cell r="B112" t="str">
            <v>JO</v>
          </cell>
          <cell r="C112" t="str">
            <v>JOR</v>
          </cell>
          <cell r="D112" t="str">
            <v>400</v>
          </cell>
          <cell r="E112" t="str">
            <v>JOD</v>
          </cell>
          <cell r="F112">
            <v>400</v>
          </cell>
          <cell r="G112" t="str">
            <v>Jordanian Dinar</v>
          </cell>
        </row>
        <row r="113">
          <cell r="A113" t="str">
            <v>Kazakhstan</v>
          </cell>
          <cell r="B113" t="str">
            <v>KZ</v>
          </cell>
          <cell r="C113" t="str">
            <v>KAZ</v>
          </cell>
          <cell r="D113" t="str">
            <v>398</v>
          </cell>
          <cell r="E113" t="str">
            <v>KZT</v>
          </cell>
          <cell r="F113">
            <v>398</v>
          </cell>
          <cell r="G113" t="str">
            <v>Kazakhstani Tenge</v>
          </cell>
        </row>
        <row r="114">
          <cell r="A114" t="str">
            <v>Kenya</v>
          </cell>
          <cell r="B114" t="str">
            <v>KE</v>
          </cell>
          <cell r="C114" t="str">
            <v>KEN</v>
          </cell>
          <cell r="D114" t="str">
            <v>404</v>
          </cell>
          <cell r="E114" t="str">
            <v>KES</v>
          </cell>
          <cell r="F114">
            <v>404</v>
          </cell>
          <cell r="G114" t="str">
            <v>Kenyan Shilling</v>
          </cell>
        </row>
        <row r="115">
          <cell r="A115" t="str">
            <v>Kiribati</v>
          </cell>
          <cell r="B115" t="str">
            <v>KI</v>
          </cell>
          <cell r="C115" t="str">
            <v>KIR</v>
          </cell>
          <cell r="D115" t="str">
            <v>296</v>
          </cell>
        </row>
        <row r="116">
          <cell r="A116" t="str">
            <v>Korea (North)</v>
          </cell>
          <cell r="B116" t="str">
            <v>KP</v>
          </cell>
          <cell r="C116" t="str">
            <v>PRK</v>
          </cell>
          <cell r="D116" t="str">
            <v>408</v>
          </cell>
          <cell r="E116" t="str">
            <v>KPW</v>
          </cell>
          <cell r="F116">
            <v>408</v>
          </cell>
          <cell r="G116" t="str">
            <v>North Korean Won</v>
          </cell>
        </row>
        <row r="117">
          <cell r="A117" t="str">
            <v>Korea (South)</v>
          </cell>
          <cell r="B117" t="str">
            <v>KR</v>
          </cell>
          <cell r="C117" t="str">
            <v>KOR</v>
          </cell>
          <cell r="D117" t="str">
            <v>410</v>
          </cell>
          <cell r="E117" t="str">
            <v>KRW</v>
          </cell>
          <cell r="F117">
            <v>410</v>
          </cell>
          <cell r="G117" t="str">
            <v>South Korean Won</v>
          </cell>
        </row>
        <row r="118">
          <cell r="A118" t="str">
            <v>Kosovo</v>
          </cell>
          <cell r="B118" t="str">
            <v>XK</v>
          </cell>
          <cell r="C118" t="str">
            <v>XKX</v>
          </cell>
          <cell r="D118" t="str">
            <v>-</v>
          </cell>
          <cell r="E118" t="str">
            <v>EUR</v>
          </cell>
          <cell r="F118">
            <v>978</v>
          </cell>
          <cell r="G118" t="str">
            <v>Euro</v>
          </cell>
        </row>
        <row r="119">
          <cell r="A119" t="str">
            <v>Kuwait</v>
          </cell>
          <cell r="B119" t="str">
            <v>KW</v>
          </cell>
          <cell r="C119" t="str">
            <v>KWT</v>
          </cell>
          <cell r="D119" t="str">
            <v>414</v>
          </cell>
          <cell r="E119" t="str">
            <v>KWD</v>
          </cell>
          <cell r="F119">
            <v>414</v>
          </cell>
          <cell r="G119" t="str">
            <v>Kuwaiti Dinar</v>
          </cell>
        </row>
        <row r="120">
          <cell r="A120" t="str">
            <v>Kyrgyz Republic</v>
          </cell>
          <cell r="B120" t="str">
            <v>KG</v>
          </cell>
          <cell r="C120" t="str">
            <v>KGZ</v>
          </cell>
          <cell r="D120" t="str">
            <v>417</v>
          </cell>
          <cell r="E120" t="str">
            <v>KGS</v>
          </cell>
          <cell r="F120">
            <v>417</v>
          </cell>
          <cell r="G120" t="str">
            <v>Kyrgyzstani Som</v>
          </cell>
        </row>
        <row r="121">
          <cell r="A121" t="str">
            <v>Lao PDR</v>
          </cell>
          <cell r="B121" t="str">
            <v>LA</v>
          </cell>
          <cell r="C121" t="str">
            <v>LAO</v>
          </cell>
          <cell r="D121" t="str">
            <v>418</v>
          </cell>
          <cell r="E121" t="str">
            <v>LAK</v>
          </cell>
          <cell r="F121">
            <v>418</v>
          </cell>
          <cell r="G121" t="str">
            <v>Lao Kip</v>
          </cell>
        </row>
        <row r="122">
          <cell r="A122" t="str">
            <v>Latvia</v>
          </cell>
          <cell r="B122" t="str">
            <v>LV</v>
          </cell>
          <cell r="C122" t="str">
            <v>LVA</v>
          </cell>
          <cell r="D122" t="str">
            <v>428</v>
          </cell>
          <cell r="E122" t="str">
            <v>EUR</v>
          </cell>
          <cell r="F122">
            <v>978</v>
          </cell>
          <cell r="G122" t="str">
            <v>Euro</v>
          </cell>
        </row>
        <row r="123">
          <cell r="A123" t="str">
            <v>Lebanon</v>
          </cell>
          <cell r="B123" t="str">
            <v>LB</v>
          </cell>
          <cell r="C123" t="str">
            <v>LBN</v>
          </cell>
          <cell r="D123" t="str">
            <v>422</v>
          </cell>
          <cell r="E123" t="str">
            <v>LBP</v>
          </cell>
          <cell r="F123">
            <v>422</v>
          </cell>
          <cell r="G123" t="str">
            <v>Lebanese Pound</v>
          </cell>
        </row>
        <row r="124">
          <cell r="A124" t="str">
            <v>Lesotho</v>
          </cell>
          <cell r="B124" t="str">
            <v>LS</v>
          </cell>
          <cell r="C124" t="str">
            <v>LSO</v>
          </cell>
          <cell r="D124" t="str">
            <v>426</v>
          </cell>
          <cell r="E124" t="str">
            <v>LSL</v>
          </cell>
          <cell r="F124">
            <v>426</v>
          </cell>
          <cell r="G124" t="str">
            <v>Lesotho loti</v>
          </cell>
        </row>
        <row r="125">
          <cell r="A125" t="str">
            <v>Liberia</v>
          </cell>
          <cell r="B125" t="str">
            <v>LR</v>
          </cell>
          <cell r="C125" t="str">
            <v>LBR</v>
          </cell>
          <cell r="D125" t="str">
            <v>430</v>
          </cell>
          <cell r="E125" t="str">
            <v>LRD</v>
          </cell>
          <cell r="F125">
            <v>430</v>
          </cell>
          <cell r="G125" t="str">
            <v>Liberian Dollar</v>
          </cell>
        </row>
        <row r="126">
          <cell r="A126" t="str">
            <v>Libya</v>
          </cell>
          <cell r="B126" t="str">
            <v>LY</v>
          </cell>
          <cell r="C126" t="str">
            <v>LBY</v>
          </cell>
          <cell r="D126" t="str">
            <v>434</v>
          </cell>
          <cell r="E126" t="str">
            <v>LYD</v>
          </cell>
          <cell r="F126">
            <v>434</v>
          </cell>
          <cell r="G126" t="str">
            <v>Libyan Dinar</v>
          </cell>
        </row>
        <row r="127">
          <cell r="A127" t="str">
            <v>Liechtenstein</v>
          </cell>
          <cell r="B127" t="str">
            <v>LI</v>
          </cell>
          <cell r="C127" t="str">
            <v>LIE</v>
          </cell>
          <cell r="D127" t="str">
            <v>438</v>
          </cell>
          <cell r="E127" t="str">
            <v>CHF</v>
          </cell>
          <cell r="F127">
            <v>756</v>
          </cell>
          <cell r="G127" t="str">
            <v>Swiss franc</v>
          </cell>
        </row>
        <row r="128">
          <cell r="A128" t="str">
            <v>Lithuania</v>
          </cell>
          <cell r="B128" t="str">
            <v>LT</v>
          </cell>
          <cell r="C128" t="str">
            <v>LTU</v>
          </cell>
          <cell r="D128" t="str">
            <v>440</v>
          </cell>
          <cell r="E128" t="str">
            <v>EUR</v>
          </cell>
          <cell r="F128">
            <v>978</v>
          </cell>
          <cell r="G128" t="str">
            <v>Euro</v>
          </cell>
        </row>
        <row r="129">
          <cell r="A129" t="str">
            <v>Luxembourg</v>
          </cell>
          <cell r="B129" t="str">
            <v>LU</v>
          </cell>
          <cell r="C129" t="str">
            <v>LUX</v>
          </cell>
          <cell r="D129" t="str">
            <v>442</v>
          </cell>
          <cell r="E129" t="str">
            <v>EUR</v>
          </cell>
          <cell r="F129">
            <v>978</v>
          </cell>
          <cell r="G129" t="str">
            <v>Euro</v>
          </cell>
        </row>
        <row r="130">
          <cell r="A130" t="str">
            <v>Macao</v>
          </cell>
          <cell r="B130" t="str">
            <v>MO</v>
          </cell>
          <cell r="C130" t="str">
            <v>MAC</v>
          </cell>
          <cell r="D130" t="str">
            <v>446</v>
          </cell>
          <cell r="E130" t="str">
            <v>MOP</v>
          </cell>
          <cell r="F130">
            <v>446</v>
          </cell>
          <cell r="G130" t="str">
            <v>Macanese patca</v>
          </cell>
        </row>
        <row r="131">
          <cell r="A131" t="str">
            <v>Macedonia</v>
          </cell>
          <cell r="B131" t="str">
            <v>MK</v>
          </cell>
          <cell r="C131" t="str">
            <v>MKD</v>
          </cell>
          <cell r="D131" t="str">
            <v>807</v>
          </cell>
          <cell r="E131" t="str">
            <v>MKD</v>
          </cell>
          <cell r="F131">
            <v>807</v>
          </cell>
          <cell r="G131" t="str">
            <v>Macedonian denar</v>
          </cell>
        </row>
        <row r="132">
          <cell r="A132" t="str">
            <v>Madagascar</v>
          </cell>
          <cell r="B132" t="str">
            <v>MG</v>
          </cell>
          <cell r="C132" t="str">
            <v>MDG</v>
          </cell>
          <cell r="D132" t="str">
            <v>450</v>
          </cell>
          <cell r="E132" t="str">
            <v>MGA</v>
          </cell>
          <cell r="F132">
            <v>969</v>
          </cell>
          <cell r="G132" t="str">
            <v>Malagasy Ariary</v>
          </cell>
        </row>
        <row r="133">
          <cell r="A133" t="str">
            <v>Malawi</v>
          </cell>
          <cell r="B133" t="str">
            <v>MW</v>
          </cell>
          <cell r="C133" t="str">
            <v>MWI</v>
          </cell>
          <cell r="D133" t="str">
            <v>454</v>
          </cell>
          <cell r="E133" t="str">
            <v>MWK</v>
          </cell>
          <cell r="F133">
            <v>454</v>
          </cell>
          <cell r="G133" t="str">
            <v>Malawian kwacha</v>
          </cell>
        </row>
        <row r="134">
          <cell r="A134" t="str">
            <v>Malaysia</v>
          </cell>
          <cell r="B134" t="str">
            <v>MY</v>
          </cell>
          <cell r="C134" t="str">
            <v>MYS</v>
          </cell>
          <cell r="D134" t="str">
            <v>458</v>
          </cell>
          <cell r="E134" t="str">
            <v>MYR</v>
          </cell>
          <cell r="F134">
            <v>458</v>
          </cell>
          <cell r="G134" t="str">
            <v>Malaysian Ringgit</v>
          </cell>
        </row>
        <row r="135">
          <cell r="A135" t="str">
            <v>Maldives</v>
          </cell>
          <cell r="B135" t="str">
            <v>MV</v>
          </cell>
          <cell r="C135" t="str">
            <v>MDV</v>
          </cell>
          <cell r="D135" t="str">
            <v>462</v>
          </cell>
          <cell r="E135" t="str">
            <v>MVR</v>
          </cell>
          <cell r="F135">
            <v>462</v>
          </cell>
          <cell r="G135" t="str">
            <v>Maldivian Rufiyaa</v>
          </cell>
        </row>
        <row r="136">
          <cell r="A136" t="str">
            <v>Mali</v>
          </cell>
          <cell r="B136" t="str">
            <v>ML</v>
          </cell>
          <cell r="C136" t="str">
            <v>MLI</v>
          </cell>
          <cell r="D136" t="str">
            <v>466</v>
          </cell>
          <cell r="E136" t="str">
            <v>XOF</v>
          </cell>
          <cell r="F136">
            <v>952</v>
          </cell>
          <cell r="G136" t="str">
            <v>West African CFA franc</v>
          </cell>
        </row>
        <row r="137">
          <cell r="A137" t="str">
            <v>Malta</v>
          </cell>
          <cell r="B137" t="str">
            <v>MT</v>
          </cell>
          <cell r="C137" t="str">
            <v>MLT</v>
          </cell>
          <cell r="D137" t="str">
            <v>470</v>
          </cell>
          <cell r="E137" t="str">
            <v>EUR</v>
          </cell>
          <cell r="F137">
            <v>978</v>
          </cell>
          <cell r="G137" t="str">
            <v>Euro</v>
          </cell>
        </row>
        <row r="138">
          <cell r="A138" t="str">
            <v>Marshall Islands</v>
          </cell>
          <cell r="B138" t="str">
            <v>MH</v>
          </cell>
          <cell r="C138" t="str">
            <v>MHL</v>
          </cell>
          <cell r="D138" t="str">
            <v>584</v>
          </cell>
          <cell r="E138" t="str">
            <v>USD</v>
          </cell>
          <cell r="F138">
            <v>840</v>
          </cell>
          <cell r="G138" t="str">
            <v>United States dollar</v>
          </cell>
        </row>
        <row r="139">
          <cell r="A139" t="str">
            <v>Martinique</v>
          </cell>
          <cell r="B139" t="str">
            <v>MQ</v>
          </cell>
          <cell r="C139" t="str">
            <v>MTQ</v>
          </cell>
          <cell r="D139" t="str">
            <v>474</v>
          </cell>
          <cell r="E139" t="str">
            <v>EUR</v>
          </cell>
          <cell r="F139">
            <v>978</v>
          </cell>
          <cell r="G139" t="str">
            <v>Euro</v>
          </cell>
        </row>
        <row r="140">
          <cell r="A140" t="str">
            <v>Mauritania</v>
          </cell>
          <cell r="B140" t="str">
            <v>MR</v>
          </cell>
          <cell r="C140" t="str">
            <v>MRT</v>
          </cell>
          <cell r="D140" t="str">
            <v>478</v>
          </cell>
          <cell r="E140" t="str">
            <v>MRO</v>
          </cell>
          <cell r="F140">
            <v>478</v>
          </cell>
          <cell r="G140" t="str">
            <v>Mauritanian Ouguiya</v>
          </cell>
        </row>
        <row r="141">
          <cell r="A141" t="str">
            <v>Mauritius</v>
          </cell>
          <cell r="B141" t="str">
            <v>MU</v>
          </cell>
          <cell r="C141" t="str">
            <v>MUS</v>
          </cell>
          <cell r="D141" t="str">
            <v>480</v>
          </cell>
          <cell r="E141" t="str">
            <v>MUR</v>
          </cell>
          <cell r="F141">
            <v>480</v>
          </cell>
          <cell r="G141" t="str">
            <v>Mauritian Rupee</v>
          </cell>
        </row>
        <row r="142">
          <cell r="A142" t="str">
            <v>Mayotte</v>
          </cell>
          <cell r="B142" t="str">
            <v>YT</v>
          </cell>
          <cell r="C142" t="str">
            <v>MYT</v>
          </cell>
          <cell r="D142" t="str">
            <v>175</v>
          </cell>
          <cell r="E142" t="str">
            <v>EUR</v>
          </cell>
          <cell r="F142">
            <v>978</v>
          </cell>
          <cell r="G142" t="str">
            <v>Euro</v>
          </cell>
        </row>
        <row r="143">
          <cell r="A143" t="str">
            <v>Mexico</v>
          </cell>
          <cell r="B143" t="str">
            <v>MX</v>
          </cell>
          <cell r="C143" t="str">
            <v>MEX</v>
          </cell>
          <cell r="D143" t="str">
            <v>484</v>
          </cell>
          <cell r="E143" t="str">
            <v>MXN</v>
          </cell>
          <cell r="F143">
            <v>484</v>
          </cell>
          <cell r="G143" t="str">
            <v>Mexican Peso</v>
          </cell>
        </row>
        <row r="144">
          <cell r="A144" t="str">
            <v>Micronesia</v>
          </cell>
          <cell r="B144" t="str">
            <v>FM</v>
          </cell>
          <cell r="C144" t="str">
            <v>FSM</v>
          </cell>
          <cell r="D144" t="str">
            <v>583</v>
          </cell>
          <cell r="E144" t="str">
            <v>USD</v>
          </cell>
          <cell r="F144">
            <v>840</v>
          </cell>
          <cell r="G144" t="str">
            <v>United States dollar</v>
          </cell>
        </row>
        <row r="145">
          <cell r="A145" t="str">
            <v>Moldova</v>
          </cell>
          <cell r="B145" t="str">
            <v>MD</v>
          </cell>
          <cell r="C145" t="str">
            <v>MDA</v>
          </cell>
          <cell r="D145" t="str">
            <v>498</v>
          </cell>
          <cell r="E145" t="str">
            <v>MDL</v>
          </cell>
          <cell r="F145">
            <v>498</v>
          </cell>
          <cell r="G145" t="str">
            <v>Moldovan Leu</v>
          </cell>
        </row>
        <row r="146">
          <cell r="A146" t="str">
            <v>Monaco</v>
          </cell>
          <cell r="B146" t="str">
            <v>MC</v>
          </cell>
          <cell r="C146" t="str">
            <v>MCO</v>
          </cell>
          <cell r="D146" t="str">
            <v>492</v>
          </cell>
          <cell r="E146" t="str">
            <v>EUR</v>
          </cell>
          <cell r="F146">
            <v>978</v>
          </cell>
          <cell r="G146" t="str">
            <v>Euro</v>
          </cell>
        </row>
        <row r="147">
          <cell r="A147" t="str">
            <v>Mongolia</v>
          </cell>
          <cell r="B147" t="str">
            <v>MN</v>
          </cell>
          <cell r="C147" t="str">
            <v>MNG</v>
          </cell>
          <cell r="D147" t="str">
            <v>496</v>
          </cell>
          <cell r="E147" t="str">
            <v>MNT</v>
          </cell>
          <cell r="F147">
            <v>496</v>
          </cell>
          <cell r="G147" t="str">
            <v>Mongolian Tugrik</v>
          </cell>
        </row>
        <row r="148">
          <cell r="A148" t="str">
            <v>Montenegro</v>
          </cell>
          <cell r="B148" t="str">
            <v>ME</v>
          </cell>
          <cell r="C148" t="str">
            <v>MNE</v>
          </cell>
          <cell r="D148" t="str">
            <v>499</v>
          </cell>
          <cell r="E148" t="str">
            <v>EUR</v>
          </cell>
          <cell r="F148">
            <v>978</v>
          </cell>
          <cell r="G148" t="str">
            <v>Euro</v>
          </cell>
        </row>
        <row r="149">
          <cell r="A149" t="str">
            <v>Montserrat</v>
          </cell>
          <cell r="B149" t="str">
            <v>MS</v>
          </cell>
          <cell r="C149" t="str">
            <v>MSR</v>
          </cell>
          <cell r="D149" t="str">
            <v>500</v>
          </cell>
          <cell r="E149" t="str">
            <v>XCD</v>
          </cell>
          <cell r="F149">
            <v>951</v>
          </cell>
          <cell r="G149" t="str">
            <v>East Caribbean dollar</v>
          </cell>
        </row>
        <row r="150">
          <cell r="A150" t="str">
            <v>Morocco</v>
          </cell>
          <cell r="B150" t="str">
            <v>MA</v>
          </cell>
          <cell r="C150" t="str">
            <v>MAR</v>
          </cell>
          <cell r="D150" t="str">
            <v>504</v>
          </cell>
          <cell r="E150" t="str">
            <v>MAD</v>
          </cell>
          <cell r="F150">
            <v>504</v>
          </cell>
          <cell r="G150" t="str">
            <v>Moroccan Dirham</v>
          </cell>
        </row>
        <row r="151">
          <cell r="A151" t="str">
            <v>Mozambique</v>
          </cell>
          <cell r="B151" t="str">
            <v>MZ</v>
          </cell>
          <cell r="C151" t="str">
            <v>MOZ</v>
          </cell>
          <cell r="D151" t="str">
            <v>508</v>
          </cell>
          <cell r="E151" t="str">
            <v>MZN</v>
          </cell>
          <cell r="F151">
            <v>943</v>
          </cell>
          <cell r="G151" t="str">
            <v>Mozambique Metical</v>
          </cell>
        </row>
        <row r="152">
          <cell r="A152" t="str">
            <v>Myanmar</v>
          </cell>
          <cell r="B152" t="str">
            <v>MM</v>
          </cell>
          <cell r="C152" t="str">
            <v>MMR</v>
          </cell>
          <cell r="D152" t="str">
            <v>104</v>
          </cell>
          <cell r="E152" t="str">
            <v>MMK</v>
          </cell>
          <cell r="F152">
            <v>104</v>
          </cell>
          <cell r="G152" t="str">
            <v>Burmese Kyat</v>
          </cell>
        </row>
        <row r="153">
          <cell r="A153" t="str">
            <v>Namibia</v>
          </cell>
          <cell r="B153" t="str">
            <v>NA</v>
          </cell>
          <cell r="C153" t="str">
            <v>NAM</v>
          </cell>
          <cell r="D153" t="str">
            <v>516</v>
          </cell>
          <cell r="E153" t="str">
            <v>NAD</v>
          </cell>
          <cell r="F153">
            <v>516</v>
          </cell>
          <cell r="G153" t="str">
            <v>Namibian Dollar</v>
          </cell>
        </row>
        <row r="154">
          <cell r="A154" t="str">
            <v>Nauru</v>
          </cell>
          <cell r="B154" t="str">
            <v>NR</v>
          </cell>
          <cell r="C154" t="str">
            <v>NRU</v>
          </cell>
          <cell r="D154" t="str">
            <v>520</v>
          </cell>
        </row>
        <row r="155">
          <cell r="A155" t="str">
            <v>Nepal</v>
          </cell>
          <cell r="B155" t="str">
            <v>NP</v>
          </cell>
          <cell r="C155" t="str">
            <v>NPL</v>
          </cell>
          <cell r="D155" t="str">
            <v>524</v>
          </cell>
          <cell r="E155" t="str">
            <v>NPR</v>
          </cell>
          <cell r="F155">
            <v>524</v>
          </cell>
          <cell r="G155" t="str">
            <v>Nepalese Rupee</v>
          </cell>
        </row>
        <row r="156">
          <cell r="A156" t="str">
            <v>Netherlands</v>
          </cell>
          <cell r="B156" t="str">
            <v>NL</v>
          </cell>
          <cell r="C156" t="str">
            <v>NLD</v>
          </cell>
          <cell r="D156" t="str">
            <v>528</v>
          </cell>
          <cell r="E156" t="str">
            <v>EUR</v>
          </cell>
          <cell r="F156">
            <v>978</v>
          </cell>
          <cell r="G156" t="str">
            <v>Euro</v>
          </cell>
        </row>
        <row r="157">
          <cell r="A157" t="str">
            <v>Netherlands Antilles</v>
          </cell>
          <cell r="B157" t="str">
            <v>AN</v>
          </cell>
          <cell r="C157" t="str">
            <v>ANT</v>
          </cell>
          <cell r="D157" t="str">
            <v>530</v>
          </cell>
          <cell r="E157" t="str">
            <v>ANG</v>
          </cell>
          <cell r="F157">
            <v>532</v>
          </cell>
          <cell r="G157" t="str">
            <v>Netherlands Antillean guilder</v>
          </cell>
        </row>
        <row r="158">
          <cell r="A158" t="str">
            <v>New Caledonia</v>
          </cell>
          <cell r="B158" t="str">
            <v>NC</v>
          </cell>
          <cell r="C158" t="str">
            <v>NCL</v>
          </cell>
          <cell r="D158" t="str">
            <v>540</v>
          </cell>
        </row>
        <row r="159">
          <cell r="A159" t="str">
            <v>New Zealand</v>
          </cell>
          <cell r="B159" t="str">
            <v>NZ</v>
          </cell>
          <cell r="C159" t="str">
            <v>NZL</v>
          </cell>
          <cell r="D159" t="str">
            <v>554</v>
          </cell>
          <cell r="E159" t="str">
            <v>NZD</v>
          </cell>
          <cell r="F159">
            <v>554</v>
          </cell>
          <cell r="G159" t="str">
            <v>New Zealand Dollar</v>
          </cell>
        </row>
        <row r="160">
          <cell r="A160" t="str">
            <v>Nicaragua</v>
          </cell>
          <cell r="B160" t="str">
            <v>NI</v>
          </cell>
          <cell r="C160" t="str">
            <v>NIC</v>
          </cell>
          <cell r="D160" t="str">
            <v>558</v>
          </cell>
          <cell r="E160" t="str">
            <v>NIO</v>
          </cell>
          <cell r="F160">
            <v>558</v>
          </cell>
          <cell r="G160" t="str">
            <v>Nicaraguan córdoba oro</v>
          </cell>
        </row>
        <row r="161">
          <cell r="A161" t="str">
            <v>Niger</v>
          </cell>
          <cell r="B161" t="str">
            <v>NE</v>
          </cell>
          <cell r="C161" t="str">
            <v>NER</v>
          </cell>
          <cell r="D161" t="str">
            <v>562</v>
          </cell>
          <cell r="E161" t="str">
            <v>XOF</v>
          </cell>
          <cell r="F161">
            <v>952</v>
          </cell>
          <cell r="G161" t="str">
            <v>West African CFA franc</v>
          </cell>
        </row>
        <row r="162">
          <cell r="A162" t="str">
            <v>Nigeria</v>
          </cell>
          <cell r="B162" t="str">
            <v>NG</v>
          </cell>
          <cell r="C162" t="str">
            <v>NGA</v>
          </cell>
          <cell r="D162" t="str">
            <v>566</v>
          </cell>
          <cell r="E162" t="str">
            <v>NGN</v>
          </cell>
          <cell r="F162">
            <v>566</v>
          </cell>
          <cell r="G162" t="str">
            <v>Nigerian Naira</v>
          </cell>
        </row>
        <row r="163">
          <cell r="A163" t="str">
            <v>Niue</v>
          </cell>
          <cell r="B163" t="str">
            <v>NU</v>
          </cell>
          <cell r="C163" t="str">
            <v>NIU</v>
          </cell>
          <cell r="D163" t="str">
            <v>570</v>
          </cell>
        </row>
        <row r="164">
          <cell r="A164" t="str">
            <v>Norfolk Island</v>
          </cell>
          <cell r="B164" t="str">
            <v>NF</v>
          </cell>
          <cell r="C164" t="str">
            <v>NFK</v>
          </cell>
          <cell r="D164" t="str">
            <v>574</v>
          </cell>
        </row>
        <row r="165">
          <cell r="A165" t="str">
            <v>Northern Mariana Islands</v>
          </cell>
          <cell r="B165" t="str">
            <v>MP</v>
          </cell>
          <cell r="C165" t="str">
            <v>MNP</v>
          </cell>
          <cell r="D165" t="str">
            <v>580</v>
          </cell>
          <cell r="E165" t="str">
            <v>USD</v>
          </cell>
          <cell r="F165">
            <v>840</v>
          </cell>
          <cell r="G165" t="str">
            <v>United States dollar</v>
          </cell>
        </row>
        <row r="166">
          <cell r="A166" t="str">
            <v>Norway</v>
          </cell>
          <cell r="B166" t="str">
            <v>NO</v>
          </cell>
          <cell r="C166" t="str">
            <v>NOR</v>
          </cell>
          <cell r="D166" t="str">
            <v>578</v>
          </cell>
          <cell r="E166" t="str">
            <v>NOK</v>
          </cell>
          <cell r="F166">
            <v>578</v>
          </cell>
          <cell r="G166" t="str">
            <v>Norwegian Krone</v>
          </cell>
        </row>
        <row r="167">
          <cell r="A167" t="str">
            <v>Oman</v>
          </cell>
          <cell r="B167" t="str">
            <v>OM</v>
          </cell>
          <cell r="C167" t="str">
            <v>OMN</v>
          </cell>
          <cell r="D167" t="str">
            <v>512</v>
          </cell>
          <cell r="E167" t="str">
            <v>OMR</v>
          </cell>
          <cell r="F167">
            <v>512</v>
          </cell>
          <cell r="G167" t="str">
            <v>Omani Rial</v>
          </cell>
        </row>
        <row r="168">
          <cell r="A168" t="str">
            <v>Pakistan</v>
          </cell>
          <cell r="B168" t="str">
            <v>PK</v>
          </cell>
          <cell r="C168" t="str">
            <v>PAK</v>
          </cell>
          <cell r="D168" t="str">
            <v>586</v>
          </cell>
          <cell r="E168" t="str">
            <v>PKR</v>
          </cell>
          <cell r="F168">
            <v>586</v>
          </cell>
          <cell r="G168" t="str">
            <v>Pakistani Rupee</v>
          </cell>
        </row>
        <row r="169">
          <cell r="A169" t="str">
            <v>Palau</v>
          </cell>
          <cell r="B169" t="str">
            <v>PW</v>
          </cell>
          <cell r="C169" t="str">
            <v>PLW</v>
          </cell>
          <cell r="D169" t="str">
            <v>585</v>
          </cell>
          <cell r="E169" t="str">
            <v>USD</v>
          </cell>
          <cell r="F169">
            <v>840</v>
          </cell>
          <cell r="G169" t="str">
            <v>United States dollar</v>
          </cell>
        </row>
        <row r="170">
          <cell r="A170" t="str">
            <v>Palestinian Territory</v>
          </cell>
          <cell r="B170" t="str">
            <v>PS</v>
          </cell>
          <cell r="C170" t="str">
            <v>PSE</v>
          </cell>
          <cell r="D170" t="str">
            <v>275</v>
          </cell>
        </row>
        <row r="171">
          <cell r="A171" t="str">
            <v>Panama</v>
          </cell>
          <cell r="B171" t="str">
            <v>PA</v>
          </cell>
          <cell r="C171" t="str">
            <v>PAN</v>
          </cell>
          <cell r="D171" t="str">
            <v>591</v>
          </cell>
          <cell r="E171" t="str">
            <v>PAB</v>
          </cell>
          <cell r="F171">
            <v>590</v>
          </cell>
          <cell r="G171" t="str">
            <v>Panamanian balboa</v>
          </cell>
        </row>
        <row r="172">
          <cell r="A172" t="str">
            <v>Papua New Guinea</v>
          </cell>
          <cell r="B172" t="str">
            <v>PG</v>
          </cell>
          <cell r="C172" t="str">
            <v>PNG</v>
          </cell>
          <cell r="D172" t="str">
            <v>598</v>
          </cell>
          <cell r="E172" t="str">
            <v>PGK</v>
          </cell>
          <cell r="F172">
            <v>598</v>
          </cell>
          <cell r="G172" t="str">
            <v>Papua New Guinean Kina</v>
          </cell>
        </row>
        <row r="173">
          <cell r="A173" t="str">
            <v>Paraguay</v>
          </cell>
          <cell r="B173" t="str">
            <v>PY</v>
          </cell>
          <cell r="C173" t="str">
            <v>PRY</v>
          </cell>
          <cell r="D173" t="str">
            <v>600</v>
          </cell>
          <cell r="E173" t="str">
            <v>PYG</v>
          </cell>
          <cell r="F173">
            <v>600</v>
          </cell>
          <cell r="G173" t="str">
            <v>Paraguayan guaraní</v>
          </cell>
        </row>
        <row r="174">
          <cell r="A174" t="str">
            <v>Peru</v>
          </cell>
          <cell r="B174" t="str">
            <v>PE</v>
          </cell>
          <cell r="C174" t="str">
            <v>PER</v>
          </cell>
          <cell r="D174" t="str">
            <v>604</v>
          </cell>
          <cell r="E174" t="str">
            <v>PEN</v>
          </cell>
          <cell r="F174">
            <v>604</v>
          </cell>
          <cell r="G174" t="str">
            <v>Peruvian Sol</v>
          </cell>
        </row>
        <row r="175">
          <cell r="A175" t="str">
            <v>Philippines</v>
          </cell>
          <cell r="B175" t="str">
            <v>PH</v>
          </cell>
          <cell r="C175" t="str">
            <v>PHL</v>
          </cell>
          <cell r="D175" t="str">
            <v>608</v>
          </cell>
          <cell r="E175" t="str">
            <v>PHP</v>
          </cell>
          <cell r="F175">
            <v>608</v>
          </cell>
          <cell r="G175" t="str">
            <v>Philippine Peso</v>
          </cell>
        </row>
        <row r="176">
          <cell r="A176" t="str">
            <v>Pitcairn</v>
          </cell>
          <cell r="B176" t="str">
            <v>PN</v>
          </cell>
          <cell r="C176" t="str">
            <v>PCN</v>
          </cell>
          <cell r="D176" t="str">
            <v>612</v>
          </cell>
        </row>
        <row r="177">
          <cell r="A177" t="str">
            <v>Poland</v>
          </cell>
          <cell r="B177" t="str">
            <v>PL</v>
          </cell>
          <cell r="C177" t="str">
            <v>POL</v>
          </cell>
          <cell r="D177" t="str">
            <v>616</v>
          </cell>
          <cell r="E177" t="str">
            <v>PLN</v>
          </cell>
          <cell r="F177">
            <v>985</v>
          </cell>
          <cell r="G177" t="str">
            <v>Polish Zloty</v>
          </cell>
        </row>
        <row r="178">
          <cell r="A178" t="str">
            <v>Portugal</v>
          </cell>
          <cell r="B178" t="str">
            <v>PT</v>
          </cell>
          <cell r="C178" t="str">
            <v>PRT</v>
          </cell>
          <cell r="D178" t="str">
            <v>620</v>
          </cell>
          <cell r="E178" t="str">
            <v>EUR</v>
          </cell>
          <cell r="F178">
            <v>978</v>
          </cell>
          <cell r="G178" t="str">
            <v>Euro</v>
          </cell>
        </row>
        <row r="179">
          <cell r="A179" t="str">
            <v>Puerto Rico</v>
          </cell>
          <cell r="B179" t="str">
            <v>PR</v>
          </cell>
          <cell r="C179" t="str">
            <v>PRI</v>
          </cell>
          <cell r="D179" t="str">
            <v>630</v>
          </cell>
          <cell r="E179" t="str">
            <v>USD</v>
          </cell>
          <cell r="F179">
            <v>840</v>
          </cell>
          <cell r="G179" t="str">
            <v>United States dollar</v>
          </cell>
        </row>
        <row r="180">
          <cell r="A180" t="str">
            <v>Qatar</v>
          </cell>
          <cell r="B180" t="str">
            <v>QA</v>
          </cell>
          <cell r="C180" t="str">
            <v>QAT</v>
          </cell>
          <cell r="D180" t="str">
            <v>634</v>
          </cell>
          <cell r="E180" t="str">
            <v>QAR</v>
          </cell>
          <cell r="F180">
            <v>634</v>
          </cell>
          <cell r="G180" t="str">
            <v>Qatari Riyal</v>
          </cell>
        </row>
        <row r="181">
          <cell r="A181" t="str">
            <v>Republic of the Congo</v>
          </cell>
          <cell r="B181" t="str">
            <v>CG</v>
          </cell>
          <cell r="C181" t="str">
            <v>COG</v>
          </cell>
          <cell r="D181" t="str">
            <v>178</v>
          </cell>
          <cell r="E181" t="str">
            <v>XAF</v>
          </cell>
          <cell r="F181">
            <v>950</v>
          </cell>
          <cell r="G181" t="str">
            <v>Central African CFA franc</v>
          </cell>
        </row>
        <row r="182">
          <cell r="A182" t="str">
            <v>Reunion</v>
          </cell>
          <cell r="B182" t="str">
            <v>RE</v>
          </cell>
          <cell r="C182" t="str">
            <v>REU</v>
          </cell>
          <cell r="D182" t="str">
            <v>638</v>
          </cell>
          <cell r="E182" t="str">
            <v>EUR</v>
          </cell>
          <cell r="F182">
            <v>978</v>
          </cell>
          <cell r="G182" t="str">
            <v>Euro</v>
          </cell>
        </row>
        <row r="183">
          <cell r="A183" t="str">
            <v>Romania</v>
          </cell>
          <cell r="B183" t="str">
            <v>RO</v>
          </cell>
          <cell r="C183" t="str">
            <v>ROU</v>
          </cell>
          <cell r="D183" t="str">
            <v>642</v>
          </cell>
          <cell r="E183" t="str">
            <v>RON</v>
          </cell>
          <cell r="F183">
            <v>946</v>
          </cell>
          <cell r="G183" t="str">
            <v>Romanian Leu</v>
          </cell>
        </row>
        <row r="184">
          <cell r="A184" t="str">
            <v>Russian Federation</v>
          </cell>
          <cell r="B184" t="str">
            <v>RU</v>
          </cell>
          <cell r="C184" t="str">
            <v>RUS</v>
          </cell>
          <cell r="D184" t="str">
            <v>643</v>
          </cell>
          <cell r="E184" t="str">
            <v>RUB</v>
          </cell>
          <cell r="F184">
            <v>643</v>
          </cell>
          <cell r="G184" t="str">
            <v>Russian Ruble</v>
          </cell>
        </row>
        <row r="185">
          <cell r="A185" t="str">
            <v>Rwanda</v>
          </cell>
          <cell r="B185" t="str">
            <v>RW</v>
          </cell>
          <cell r="C185" t="str">
            <v>RWA</v>
          </cell>
          <cell r="D185" t="str">
            <v>646</v>
          </cell>
          <cell r="E185" t="str">
            <v>RWF</v>
          </cell>
          <cell r="F185">
            <v>646</v>
          </cell>
          <cell r="G185" t="str">
            <v>Rwandan Franc</v>
          </cell>
        </row>
        <row r="186">
          <cell r="A186" t="str">
            <v>Saint Helena</v>
          </cell>
          <cell r="B186" t="str">
            <v>SH</v>
          </cell>
          <cell r="C186" t="str">
            <v>SHN</v>
          </cell>
          <cell r="D186" t="str">
            <v>654</v>
          </cell>
          <cell r="E186" t="str">
            <v>SHP</v>
          </cell>
          <cell r="F186">
            <v>654</v>
          </cell>
          <cell r="G186" t="str">
            <v>Saint Helena Pound</v>
          </cell>
        </row>
        <row r="187">
          <cell r="A187" t="str">
            <v>Saint Kitts and Nevis</v>
          </cell>
          <cell r="B187" t="str">
            <v>KN</v>
          </cell>
          <cell r="C187" t="str">
            <v>KNA</v>
          </cell>
          <cell r="D187" t="str">
            <v>659</v>
          </cell>
          <cell r="E187" t="str">
            <v>XCD</v>
          </cell>
          <cell r="F187">
            <v>951</v>
          </cell>
          <cell r="G187" t="str">
            <v>East Caribbean dollar</v>
          </cell>
        </row>
        <row r="188">
          <cell r="A188" t="str">
            <v>Saint Lucia</v>
          </cell>
          <cell r="B188" t="str">
            <v>LC</v>
          </cell>
          <cell r="C188" t="str">
            <v>LCA</v>
          </cell>
          <cell r="D188" t="str">
            <v>662</v>
          </cell>
          <cell r="E188" t="str">
            <v>XCD</v>
          </cell>
          <cell r="F188">
            <v>951</v>
          </cell>
          <cell r="G188" t="str">
            <v>East Caribbean dollar</v>
          </cell>
        </row>
        <row r="189">
          <cell r="A189" t="str">
            <v>Saint Pierre and Miquelon</v>
          </cell>
          <cell r="B189" t="str">
            <v>PM</v>
          </cell>
          <cell r="C189" t="str">
            <v>SPM</v>
          </cell>
          <cell r="D189" t="str">
            <v>666</v>
          </cell>
          <cell r="E189" t="str">
            <v>EUR</v>
          </cell>
          <cell r="F189">
            <v>978</v>
          </cell>
          <cell r="G189" t="str">
            <v>Euro</v>
          </cell>
        </row>
        <row r="190">
          <cell r="A190" t="str">
            <v>Saint Vincent and Grenadines</v>
          </cell>
          <cell r="B190" t="str">
            <v>VC</v>
          </cell>
          <cell r="C190" t="str">
            <v>VCT</v>
          </cell>
          <cell r="D190" t="str">
            <v>670</v>
          </cell>
          <cell r="E190" t="str">
            <v>XCD</v>
          </cell>
          <cell r="F190">
            <v>951</v>
          </cell>
          <cell r="G190" t="str">
            <v>East Caribbean dollar</v>
          </cell>
        </row>
        <row r="191">
          <cell r="A191" t="str">
            <v>Saint-Barthelemy</v>
          </cell>
          <cell r="B191" t="str">
            <v>BL</v>
          </cell>
          <cell r="C191" t="str">
            <v>BLM</v>
          </cell>
          <cell r="D191" t="str">
            <v>652</v>
          </cell>
          <cell r="E191" t="str">
            <v>EUR</v>
          </cell>
          <cell r="F191">
            <v>978</v>
          </cell>
          <cell r="G191" t="str">
            <v>Euro</v>
          </cell>
        </row>
        <row r="192">
          <cell r="A192" t="str">
            <v>Saint-Martin</v>
          </cell>
          <cell r="B192" t="str">
            <v>MF</v>
          </cell>
          <cell r="C192" t="str">
            <v>MAF</v>
          </cell>
          <cell r="D192" t="str">
            <v>663</v>
          </cell>
          <cell r="E192" t="str">
            <v>EUR</v>
          </cell>
          <cell r="F192">
            <v>978</v>
          </cell>
          <cell r="G192" t="str">
            <v>Euro</v>
          </cell>
        </row>
        <row r="193">
          <cell r="A193" t="str">
            <v>Samoa</v>
          </cell>
          <cell r="B193" t="str">
            <v>WS</v>
          </cell>
          <cell r="C193" t="str">
            <v>WSM</v>
          </cell>
          <cell r="D193" t="str">
            <v>882</v>
          </cell>
          <cell r="E193" t="str">
            <v>WST</v>
          </cell>
          <cell r="F193">
            <v>882</v>
          </cell>
          <cell r="G193" t="str">
            <v>Samoan tala</v>
          </cell>
        </row>
        <row r="194">
          <cell r="A194" t="str">
            <v>San Marino</v>
          </cell>
          <cell r="B194" t="str">
            <v>SM</v>
          </cell>
          <cell r="C194" t="str">
            <v>SMR</v>
          </cell>
          <cell r="D194" t="str">
            <v>674</v>
          </cell>
          <cell r="E194" t="str">
            <v>EUR</v>
          </cell>
          <cell r="F194">
            <v>978</v>
          </cell>
          <cell r="G194" t="str">
            <v>Euro</v>
          </cell>
        </row>
        <row r="195">
          <cell r="A195" t="str">
            <v>Sao Tome and Principe</v>
          </cell>
          <cell r="B195" t="str">
            <v>ST</v>
          </cell>
          <cell r="C195" t="str">
            <v>STP</v>
          </cell>
          <cell r="D195" t="str">
            <v>678</v>
          </cell>
          <cell r="E195" t="str">
            <v>STD</v>
          </cell>
          <cell r="F195">
            <v>678</v>
          </cell>
          <cell r="G195" t="str">
            <v>São Tomé and Príncipe Dobra</v>
          </cell>
        </row>
        <row r="196">
          <cell r="A196" t="str">
            <v>Saudi Arabia</v>
          </cell>
          <cell r="B196" t="str">
            <v>SA</v>
          </cell>
          <cell r="C196" t="str">
            <v>SAU</v>
          </cell>
          <cell r="D196" t="str">
            <v>682</v>
          </cell>
          <cell r="E196" t="str">
            <v>SAR</v>
          </cell>
          <cell r="F196">
            <v>682</v>
          </cell>
          <cell r="G196" t="str">
            <v>Saudi Riyal</v>
          </cell>
        </row>
        <row r="197">
          <cell r="A197" t="str">
            <v>Senegal</v>
          </cell>
          <cell r="B197" t="str">
            <v>SN</v>
          </cell>
          <cell r="C197" t="str">
            <v>SEN</v>
          </cell>
          <cell r="D197" t="str">
            <v>686</v>
          </cell>
          <cell r="E197" t="str">
            <v>XOF</v>
          </cell>
          <cell r="F197">
            <v>952</v>
          </cell>
          <cell r="G197" t="str">
            <v>West African CFA franc</v>
          </cell>
        </row>
        <row r="198">
          <cell r="A198" t="str">
            <v>Serbia</v>
          </cell>
          <cell r="B198" t="str">
            <v>RS</v>
          </cell>
          <cell r="C198" t="str">
            <v>SRB</v>
          </cell>
          <cell r="D198" t="str">
            <v>688</v>
          </cell>
          <cell r="E198" t="str">
            <v>RSD</v>
          </cell>
          <cell r="F198">
            <v>941</v>
          </cell>
          <cell r="G198" t="str">
            <v>Serbian Dinar</v>
          </cell>
        </row>
        <row r="199">
          <cell r="A199" t="str">
            <v>Seychelles</v>
          </cell>
          <cell r="B199" t="str">
            <v>SC</v>
          </cell>
          <cell r="C199" t="str">
            <v>SYC</v>
          </cell>
          <cell r="D199" t="str">
            <v>690</v>
          </cell>
          <cell r="E199" t="str">
            <v>SCR</v>
          </cell>
          <cell r="F199">
            <v>690</v>
          </cell>
          <cell r="G199" t="str">
            <v>Seychellois rupee</v>
          </cell>
        </row>
        <row r="200">
          <cell r="A200" t="str">
            <v>Sierra Leone</v>
          </cell>
          <cell r="B200" t="str">
            <v>SL</v>
          </cell>
          <cell r="C200" t="str">
            <v>SLE</v>
          </cell>
          <cell r="D200" t="str">
            <v>694</v>
          </cell>
          <cell r="E200" t="str">
            <v>SLL</v>
          </cell>
          <cell r="F200">
            <v>694</v>
          </cell>
          <cell r="G200" t="str">
            <v>Sierra Leonean leone</v>
          </cell>
        </row>
        <row r="201">
          <cell r="A201" t="str">
            <v>Singapore</v>
          </cell>
          <cell r="B201" t="str">
            <v>SG</v>
          </cell>
          <cell r="C201" t="str">
            <v>SGP</v>
          </cell>
          <cell r="D201" t="str">
            <v>702</v>
          </cell>
          <cell r="E201" t="str">
            <v>SGD</v>
          </cell>
          <cell r="F201">
            <v>702</v>
          </cell>
          <cell r="G201" t="str">
            <v>Singapore Dollar</v>
          </cell>
        </row>
        <row r="202">
          <cell r="A202" t="str">
            <v>Slovakia</v>
          </cell>
          <cell r="B202" t="str">
            <v>SK</v>
          </cell>
          <cell r="C202" t="str">
            <v>SVK</v>
          </cell>
          <cell r="D202" t="str">
            <v>703</v>
          </cell>
          <cell r="E202" t="str">
            <v>EUR</v>
          </cell>
          <cell r="F202">
            <v>978</v>
          </cell>
          <cell r="G202" t="str">
            <v>Euro</v>
          </cell>
        </row>
        <row r="203">
          <cell r="A203" t="str">
            <v>Slovenia</v>
          </cell>
          <cell r="B203" t="str">
            <v>SI</v>
          </cell>
          <cell r="C203" t="str">
            <v>SVN</v>
          </cell>
          <cell r="D203" t="str">
            <v>705</v>
          </cell>
          <cell r="E203" t="str">
            <v>EUR</v>
          </cell>
          <cell r="F203">
            <v>978</v>
          </cell>
          <cell r="G203" t="str">
            <v>Euro</v>
          </cell>
        </row>
        <row r="204">
          <cell r="A204" t="str">
            <v>Solomon Islands</v>
          </cell>
          <cell r="B204" t="str">
            <v>SB</v>
          </cell>
          <cell r="C204" t="str">
            <v>SLB</v>
          </cell>
          <cell r="D204" t="str">
            <v>90</v>
          </cell>
          <cell r="E204" t="str">
            <v>SBD</v>
          </cell>
          <cell r="F204">
            <v>90</v>
          </cell>
          <cell r="G204" t="str">
            <v>Solomon Islands Dollar</v>
          </cell>
        </row>
        <row r="205">
          <cell r="A205" t="str">
            <v>Somalia</v>
          </cell>
          <cell r="B205" t="str">
            <v>SO</v>
          </cell>
          <cell r="C205" t="str">
            <v>SOM</v>
          </cell>
          <cell r="D205" t="str">
            <v>706</v>
          </cell>
          <cell r="E205" t="str">
            <v>SOS</v>
          </cell>
          <cell r="F205">
            <v>706</v>
          </cell>
          <cell r="G205" t="str">
            <v>Somali Shilling</v>
          </cell>
        </row>
        <row r="206">
          <cell r="A206" t="str">
            <v>South Africa</v>
          </cell>
          <cell r="B206" t="str">
            <v>ZA</v>
          </cell>
          <cell r="C206" t="str">
            <v>ZAF</v>
          </cell>
          <cell r="D206" t="str">
            <v>710</v>
          </cell>
          <cell r="E206" t="str">
            <v>ZAR</v>
          </cell>
          <cell r="F206">
            <v>710</v>
          </cell>
          <cell r="G206" t="str">
            <v>South African Rand</v>
          </cell>
        </row>
        <row r="207">
          <cell r="A207" t="str">
            <v>South Georgia and the South Sandwich Islands</v>
          </cell>
          <cell r="B207" t="str">
            <v>GS</v>
          </cell>
          <cell r="C207" t="str">
            <v>SGS</v>
          </cell>
          <cell r="D207" t="str">
            <v>239</v>
          </cell>
        </row>
        <row r="208">
          <cell r="A208" t="str">
            <v>South Sudan</v>
          </cell>
          <cell r="B208" t="str">
            <v>SS</v>
          </cell>
          <cell r="C208" t="str">
            <v>SSD</v>
          </cell>
          <cell r="D208" t="str">
            <v>728</v>
          </cell>
          <cell r="E208" t="str">
            <v>SSP</v>
          </cell>
          <cell r="F208">
            <v>728</v>
          </cell>
          <cell r="G208" t="str">
            <v>South Sudanese Pound</v>
          </cell>
        </row>
        <row r="209">
          <cell r="A209" t="str">
            <v>Spain</v>
          </cell>
          <cell r="B209" t="str">
            <v>ES</v>
          </cell>
          <cell r="C209" t="str">
            <v>ESP</v>
          </cell>
          <cell r="D209" t="str">
            <v>724</v>
          </cell>
          <cell r="E209" t="str">
            <v>EUR</v>
          </cell>
          <cell r="F209">
            <v>978</v>
          </cell>
          <cell r="G209" t="str">
            <v>Euro</v>
          </cell>
        </row>
        <row r="210">
          <cell r="A210" t="str">
            <v>Sri Lanka</v>
          </cell>
          <cell r="B210" t="str">
            <v>LK</v>
          </cell>
          <cell r="C210" t="str">
            <v>LKA</v>
          </cell>
          <cell r="D210" t="str">
            <v>144</v>
          </cell>
          <cell r="E210" t="str">
            <v>LKR</v>
          </cell>
          <cell r="F210">
            <v>144</v>
          </cell>
          <cell r="G210" t="str">
            <v>Sri Lankan Rupee</v>
          </cell>
        </row>
        <row r="211">
          <cell r="A211" t="str">
            <v>Sudan</v>
          </cell>
          <cell r="B211" t="str">
            <v>SD</v>
          </cell>
          <cell r="C211" t="str">
            <v>SDN</v>
          </cell>
          <cell r="D211" t="str">
            <v>736</v>
          </cell>
          <cell r="E211" t="str">
            <v>SDG</v>
          </cell>
          <cell r="F211">
            <v>938</v>
          </cell>
          <cell r="G211" t="str">
            <v>Sudanese Pound</v>
          </cell>
        </row>
        <row r="212">
          <cell r="A212" t="str">
            <v>Suriname</v>
          </cell>
          <cell r="B212" t="str">
            <v>SR</v>
          </cell>
          <cell r="C212" t="str">
            <v>SUR</v>
          </cell>
          <cell r="D212" t="str">
            <v>740</v>
          </cell>
          <cell r="E212" t="str">
            <v>SRD</v>
          </cell>
          <cell r="F212">
            <v>968</v>
          </cell>
          <cell r="G212" t="str">
            <v>Surinamese dollar</v>
          </cell>
        </row>
        <row r="213">
          <cell r="A213" t="str">
            <v>Svalbard and Jan Mayen Islands</v>
          </cell>
          <cell r="B213" t="str">
            <v>SJ</v>
          </cell>
          <cell r="C213" t="str">
            <v>SJM</v>
          </cell>
          <cell r="D213" t="str">
            <v>744</v>
          </cell>
        </row>
        <row r="214">
          <cell r="A214" t="str">
            <v>Sweden</v>
          </cell>
          <cell r="B214" t="str">
            <v>SE</v>
          </cell>
          <cell r="C214" t="str">
            <v>SWE</v>
          </cell>
          <cell r="D214" t="str">
            <v>752</v>
          </cell>
          <cell r="E214" t="str">
            <v>SEK</v>
          </cell>
          <cell r="F214">
            <v>752</v>
          </cell>
          <cell r="G214" t="str">
            <v>Swedish Krona</v>
          </cell>
        </row>
        <row r="215">
          <cell r="A215" t="str">
            <v>Switzerland</v>
          </cell>
          <cell r="B215" t="str">
            <v>CH</v>
          </cell>
          <cell r="C215" t="str">
            <v>CHE</v>
          </cell>
          <cell r="D215" t="str">
            <v>756</v>
          </cell>
          <cell r="E215" t="str">
            <v>CHF</v>
          </cell>
          <cell r="F215">
            <v>756</v>
          </cell>
          <cell r="G215" t="str">
            <v>Swiss franc</v>
          </cell>
        </row>
        <row r="216">
          <cell r="A216" t="str">
            <v>Syria</v>
          </cell>
          <cell r="B216" t="str">
            <v>SY</v>
          </cell>
          <cell r="C216" t="str">
            <v>SYR</v>
          </cell>
          <cell r="D216" t="str">
            <v>760</v>
          </cell>
          <cell r="E216" t="str">
            <v>SYP</v>
          </cell>
          <cell r="F216">
            <v>760</v>
          </cell>
          <cell r="G216" t="str">
            <v>Syrian Pound</v>
          </cell>
        </row>
        <row r="217">
          <cell r="A217" t="str">
            <v>Taiwan</v>
          </cell>
          <cell r="B217" t="str">
            <v>TW</v>
          </cell>
          <cell r="C217" t="str">
            <v>TWN</v>
          </cell>
          <cell r="D217" t="str">
            <v>158</v>
          </cell>
          <cell r="E217" t="str">
            <v>TWD</v>
          </cell>
          <cell r="F217">
            <v>901</v>
          </cell>
          <cell r="G217" t="str">
            <v>New Taiwan dollar</v>
          </cell>
        </row>
        <row r="218">
          <cell r="A218" t="str">
            <v>Tajikistan</v>
          </cell>
          <cell r="B218" t="str">
            <v>TJ</v>
          </cell>
          <cell r="C218" t="str">
            <v>TJK</v>
          </cell>
          <cell r="D218" t="str">
            <v>762</v>
          </cell>
          <cell r="E218" t="str">
            <v>TJS</v>
          </cell>
          <cell r="F218">
            <v>972</v>
          </cell>
          <cell r="G218" t="str">
            <v>Tajikistani Somoni</v>
          </cell>
        </row>
        <row r="219">
          <cell r="A219" t="str">
            <v>Tanzania</v>
          </cell>
          <cell r="B219" t="str">
            <v>TZ</v>
          </cell>
          <cell r="C219" t="str">
            <v>TZA</v>
          </cell>
          <cell r="D219" t="str">
            <v>834</v>
          </cell>
          <cell r="E219" t="str">
            <v>TZS</v>
          </cell>
          <cell r="F219">
            <v>834</v>
          </cell>
          <cell r="G219" t="str">
            <v>Tanzanian shilling</v>
          </cell>
        </row>
        <row r="220">
          <cell r="A220" t="str">
            <v>Thailand</v>
          </cell>
          <cell r="B220" t="str">
            <v>TH</v>
          </cell>
          <cell r="C220" t="str">
            <v>THA</v>
          </cell>
          <cell r="D220" t="str">
            <v>764</v>
          </cell>
          <cell r="E220" t="str">
            <v>THB</v>
          </cell>
          <cell r="F220">
            <v>764</v>
          </cell>
          <cell r="G220" t="str">
            <v>Thai Baht</v>
          </cell>
        </row>
        <row r="221">
          <cell r="A221" t="str">
            <v>Timor-Leste</v>
          </cell>
          <cell r="B221" t="str">
            <v>TL</v>
          </cell>
          <cell r="C221" t="str">
            <v>TLS</v>
          </cell>
          <cell r="D221" t="str">
            <v>626</v>
          </cell>
          <cell r="E221" t="str">
            <v>USD</v>
          </cell>
          <cell r="F221">
            <v>840</v>
          </cell>
          <cell r="G221" t="str">
            <v>United States dollar</v>
          </cell>
        </row>
        <row r="222">
          <cell r="A222" t="str">
            <v>Togo</v>
          </cell>
          <cell r="B222" t="str">
            <v>TG</v>
          </cell>
          <cell r="C222" t="str">
            <v>TGO</v>
          </cell>
          <cell r="D222" t="str">
            <v>768</v>
          </cell>
          <cell r="E222" t="str">
            <v>XOF</v>
          </cell>
          <cell r="F222">
            <v>952</v>
          </cell>
          <cell r="G222" t="str">
            <v>West African CFA franc</v>
          </cell>
        </row>
        <row r="223">
          <cell r="A223" t="str">
            <v>Tokelau</v>
          </cell>
          <cell r="B223" t="str">
            <v>TK</v>
          </cell>
          <cell r="C223" t="str">
            <v>TKL</v>
          </cell>
          <cell r="D223" t="str">
            <v>772</v>
          </cell>
        </row>
        <row r="224">
          <cell r="A224" t="str">
            <v>Tonga</v>
          </cell>
          <cell r="B224" t="str">
            <v>TO</v>
          </cell>
          <cell r="C224" t="str">
            <v>TON</v>
          </cell>
          <cell r="D224" t="str">
            <v>776</v>
          </cell>
          <cell r="E224" t="str">
            <v>TOP</v>
          </cell>
          <cell r="F224">
            <v>776</v>
          </cell>
          <cell r="G224" t="str">
            <v>Tongan pa'anga</v>
          </cell>
        </row>
        <row r="225">
          <cell r="A225" t="str">
            <v>Trinidad and Tobago</v>
          </cell>
          <cell r="B225" t="str">
            <v>TT</v>
          </cell>
          <cell r="C225" t="str">
            <v>TTO</v>
          </cell>
          <cell r="D225" t="str">
            <v>780</v>
          </cell>
          <cell r="E225" t="str">
            <v>TTD</v>
          </cell>
          <cell r="F225">
            <v>780</v>
          </cell>
          <cell r="G225" t="str">
            <v>Trinidad and Tobago Dollar</v>
          </cell>
        </row>
        <row r="226">
          <cell r="A226" t="str">
            <v>Tunisia</v>
          </cell>
          <cell r="B226" t="str">
            <v>TN</v>
          </cell>
          <cell r="C226" t="str">
            <v>TUN</v>
          </cell>
          <cell r="D226" t="str">
            <v>788</v>
          </cell>
          <cell r="E226" t="str">
            <v>TND</v>
          </cell>
          <cell r="F226">
            <v>788</v>
          </cell>
          <cell r="G226" t="str">
            <v>Tunisian dinar</v>
          </cell>
        </row>
        <row r="227">
          <cell r="A227" t="str">
            <v>Turkey</v>
          </cell>
          <cell r="B227" t="str">
            <v>TR</v>
          </cell>
          <cell r="C227" t="str">
            <v>TUR</v>
          </cell>
          <cell r="D227" t="str">
            <v>792</v>
          </cell>
          <cell r="E227" t="str">
            <v>TRY</v>
          </cell>
          <cell r="F227">
            <v>949</v>
          </cell>
          <cell r="G227" t="str">
            <v>Turkish lira</v>
          </cell>
        </row>
        <row r="228">
          <cell r="A228" t="str">
            <v>Turkmenistan</v>
          </cell>
          <cell r="B228" t="str">
            <v>TM</v>
          </cell>
          <cell r="C228" t="str">
            <v>TKM</v>
          </cell>
          <cell r="D228" t="str">
            <v>795</v>
          </cell>
          <cell r="E228" t="str">
            <v>TMT</v>
          </cell>
          <cell r="F228">
            <v>934</v>
          </cell>
          <cell r="G228" t="str">
            <v>Turkmenistan New Manat</v>
          </cell>
        </row>
        <row r="229">
          <cell r="A229" t="str">
            <v>Turks and Caicos Islands</v>
          </cell>
          <cell r="B229" t="str">
            <v>TC</v>
          </cell>
          <cell r="C229" t="str">
            <v>TCA</v>
          </cell>
          <cell r="D229" t="str">
            <v>796</v>
          </cell>
          <cell r="E229" t="str">
            <v>USD</v>
          </cell>
          <cell r="F229">
            <v>840</v>
          </cell>
          <cell r="G229" t="str">
            <v>United States dollar</v>
          </cell>
        </row>
        <row r="230">
          <cell r="A230" t="str">
            <v>Tuvalu</v>
          </cell>
          <cell r="B230" t="str">
            <v>TV</v>
          </cell>
          <cell r="C230" t="str">
            <v>TUV</v>
          </cell>
          <cell r="D230" t="str">
            <v>798</v>
          </cell>
          <cell r="E230" t="str">
            <v>TVD</v>
          </cell>
          <cell r="F230">
            <v>0</v>
          </cell>
          <cell r="G230" t="str">
            <v>Tuvaluan dollar</v>
          </cell>
        </row>
        <row r="231">
          <cell r="A231" t="str">
            <v>Uganda</v>
          </cell>
          <cell r="B231" t="str">
            <v>UG</v>
          </cell>
          <cell r="C231" t="str">
            <v>UGA</v>
          </cell>
          <cell r="D231" t="str">
            <v>800</v>
          </cell>
          <cell r="E231" t="str">
            <v>UGX</v>
          </cell>
          <cell r="F231">
            <v>800</v>
          </cell>
          <cell r="G231" t="str">
            <v>Ugandan shilling</v>
          </cell>
        </row>
        <row r="232">
          <cell r="A232" t="str">
            <v>Ukraine</v>
          </cell>
          <cell r="B232" t="str">
            <v>UA</v>
          </cell>
          <cell r="C232" t="str">
            <v>UKR</v>
          </cell>
          <cell r="D232" t="str">
            <v>804</v>
          </cell>
          <cell r="E232" t="str">
            <v>UAH</v>
          </cell>
          <cell r="F232">
            <v>980</v>
          </cell>
          <cell r="G232" t="str">
            <v>Ukrainian Hryvnia</v>
          </cell>
        </row>
        <row r="233">
          <cell r="A233" t="str">
            <v>United Arab Emirates</v>
          </cell>
          <cell r="B233" t="str">
            <v>AE</v>
          </cell>
          <cell r="C233" t="str">
            <v>ARE</v>
          </cell>
          <cell r="D233" t="str">
            <v>784</v>
          </cell>
          <cell r="E233" t="str">
            <v>AED</v>
          </cell>
          <cell r="F233">
            <v>784</v>
          </cell>
          <cell r="G233" t="str">
            <v>United Arab Emirates dirham</v>
          </cell>
        </row>
        <row r="234">
          <cell r="A234" t="str">
            <v>United Kingdom</v>
          </cell>
          <cell r="B234" t="str">
            <v>GB</v>
          </cell>
          <cell r="C234" t="str">
            <v>GBR</v>
          </cell>
          <cell r="D234" t="str">
            <v>826</v>
          </cell>
          <cell r="E234" t="str">
            <v>GBP</v>
          </cell>
          <cell r="F234">
            <v>826</v>
          </cell>
          <cell r="G234" t="str">
            <v>Pound sterling</v>
          </cell>
        </row>
        <row r="235">
          <cell r="A235" t="str">
            <v>Uruguay</v>
          </cell>
          <cell r="B235" t="str">
            <v>UY</v>
          </cell>
          <cell r="C235" t="str">
            <v>URY</v>
          </cell>
          <cell r="D235" t="str">
            <v>858</v>
          </cell>
          <cell r="E235" t="str">
            <v>UYU</v>
          </cell>
          <cell r="F235">
            <v>858</v>
          </cell>
          <cell r="G235" t="str">
            <v>Uruguayan Peso</v>
          </cell>
        </row>
        <row r="236">
          <cell r="A236" t="str">
            <v>Uzbekistan</v>
          </cell>
          <cell r="B236" t="str">
            <v>UZ</v>
          </cell>
          <cell r="C236" t="str">
            <v>UZB</v>
          </cell>
          <cell r="D236" t="str">
            <v>860</v>
          </cell>
          <cell r="E236" t="str">
            <v>UZS</v>
          </cell>
          <cell r="F236">
            <v>860</v>
          </cell>
          <cell r="G236" t="str">
            <v>Uzbekistani Som</v>
          </cell>
        </row>
        <row r="237">
          <cell r="A237" t="str">
            <v>Vanuatu</v>
          </cell>
          <cell r="B237" t="str">
            <v>VU</v>
          </cell>
          <cell r="C237" t="str">
            <v>VUT</v>
          </cell>
          <cell r="D237" t="str">
            <v>548</v>
          </cell>
          <cell r="E237" t="str">
            <v>VUV</v>
          </cell>
          <cell r="F237">
            <v>548</v>
          </cell>
          <cell r="G237" t="str">
            <v>Vanuatu Vatu</v>
          </cell>
        </row>
        <row r="238">
          <cell r="A238" t="str">
            <v>Vatican</v>
          </cell>
          <cell r="B238" t="str">
            <v>VA</v>
          </cell>
          <cell r="C238" t="str">
            <v>VAT</v>
          </cell>
          <cell r="D238" t="str">
            <v>336</v>
          </cell>
          <cell r="E238" t="str">
            <v>EUR</v>
          </cell>
          <cell r="F238">
            <v>978</v>
          </cell>
          <cell r="G238" t="str">
            <v>Euro</v>
          </cell>
        </row>
        <row r="239">
          <cell r="A239" t="str">
            <v>Venezuela</v>
          </cell>
          <cell r="B239" t="str">
            <v>VE</v>
          </cell>
          <cell r="C239" t="str">
            <v>VEN</v>
          </cell>
          <cell r="D239" t="str">
            <v>862</v>
          </cell>
          <cell r="E239" t="str">
            <v>VEF</v>
          </cell>
          <cell r="F239">
            <v>937</v>
          </cell>
          <cell r="G239" t="str">
            <v>Venezuelan Bolívar fuerte</v>
          </cell>
        </row>
        <row r="240">
          <cell r="A240" t="str">
            <v>Viet Nam</v>
          </cell>
          <cell r="B240" t="str">
            <v>VN</v>
          </cell>
          <cell r="C240" t="str">
            <v>VNM</v>
          </cell>
          <cell r="D240" t="str">
            <v>704</v>
          </cell>
          <cell r="E240" t="str">
            <v>VND</v>
          </cell>
          <cell r="F240">
            <v>704</v>
          </cell>
          <cell r="G240" t="str">
            <v>Vietnamese Dong</v>
          </cell>
        </row>
        <row r="241">
          <cell r="A241" t="str">
            <v>Virgin Islands, US</v>
          </cell>
          <cell r="B241" t="str">
            <v>VI</v>
          </cell>
          <cell r="C241" t="str">
            <v>VIR</v>
          </cell>
          <cell r="D241" t="str">
            <v>850</v>
          </cell>
          <cell r="E241" t="str">
            <v>USD</v>
          </cell>
          <cell r="F241">
            <v>840</v>
          </cell>
          <cell r="G241" t="str">
            <v>United States dollar</v>
          </cell>
        </row>
        <row r="242">
          <cell r="A242" t="str">
            <v>Wallis and Futuna Islands</v>
          </cell>
          <cell r="B242" t="str">
            <v>WF</v>
          </cell>
          <cell r="C242" t="str">
            <v>WLF</v>
          </cell>
          <cell r="D242" t="str">
            <v>876</v>
          </cell>
        </row>
        <row r="243">
          <cell r="A243" t="str">
            <v>Western Sahara</v>
          </cell>
          <cell r="B243" t="str">
            <v>EH</v>
          </cell>
          <cell r="C243" t="str">
            <v>ESH</v>
          </cell>
          <cell r="D243" t="str">
            <v>732</v>
          </cell>
        </row>
        <row r="244">
          <cell r="A244" t="str">
            <v>Yemen</v>
          </cell>
          <cell r="B244" t="str">
            <v>YE</v>
          </cell>
          <cell r="C244" t="str">
            <v>YEM</v>
          </cell>
          <cell r="D244" t="str">
            <v>887</v>
          </cell>
          <cell r="E244" t="str">
            <v>YER</v>
          </cell>
          <cell r="F244">
            <v>886</v>
          </cell>
          <cell r="G244" t="str">
            <v>Yemeni Rial</v>
          </cell>
        </row>
        <row r="245">
          <cell r="A245" t="str">
            <v>Zambia</v>
          </cell>
          <cell r="B245" t="str">
            <v>ZM</v>
          </cell>
          <cell r="C245" t="str">
            <v>ZMB</v>
          </cell>
          <cell r="D245" t="str">
            <v>894</v>
          </cell>
          <cell r="E245" t="str">
            <v>ZMW</v>
          </cell>
          <cell r="F245">
            <v>967</v>
          </cell>
          <cell r="G245" t="str">
            <v>Zambian Kwacha</v>
          </cell>
        </row>
        <row r="246">
          <cell r="A246" t="str">
            <v>Zimbabwe</v>
          </cell>
          <cell r="B246" t="str">
            <v>ZW</v>
          </cell>
          <cell r="C246" t="str">
            <v>ZWE</v>
          </cell>
          <cell r="D246" t="str">
            <v>716</v>
          </cell>
          <cell r="E246" t="str">
            <v>USD</v>
          </cell>
          <cell r="F246">
            <v>840</v>
          </cell>
          <cell r="G246" t="str">
            <v>United States dollar</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1000000}" name="Companies" displayName="Companies" ref="B27:I46" totalsRowShown="0" headerRowDxfId="99" tableBorderDxfId="98" headerRowCellStyle="Normal 2">
  <autoFilter ref="B27:I46" xr:uid="{00000000-0009-0000-0100-000009000000}"/>
  <tableColumns count="8">
    <tableColumn id="1" xr3:uid="{00000000-0010-0000-0100-000001000000}" name="Full company name" dataDxfId="97" dataCellStyle="Normal 2"/>
    <tableColumn id="7" xr3:uid="{00000000-0010-0000-0100-000007000000}" name="Company type" dataDxfId="96" dataCellStyle="Normal 2"/>
    <tableColumn id="2" xr3:uid="{00000000-0010-0000-0100-000002000000}" name="Company ID number" dataDxfId="95"/>
    <tableColumn id="5" xr3:uid="{00000000-0010-0000-0100-000005000000}" name="Sector" dataDxfId="94" dataCellStyle="Normal 2"/>
    <tableColumn id="3" xr3:uid="{00000000-0010-0000-0100-000003000000}" name="Commodities (comma-seperated)" dataDxfId="93" dataCellStyle="Normal 2"/>
    <tableColumn id="4" xr3:uid="{00000000-0010-0000-0100-000004000000}" name="Stock exchange listing or company website " dataDxfId="92" dataCellStyle="Normal 2"/>
    <tableColumn id="8" xr3:uid="{00000000-0010-0000-0100-000008000000}" name="Audited financial statement (or balance sheet, cash flows, profit/loss statement if unavailable)" dataDxfId="91" dataCellStyle="Comma"/>
    <tableColumn id="6" xr3:uid="{00000000-0010-0000-0100-000006000000}" name="Payments to Governments Report" dataDxfId="90" dataCellStyle="Comma">
      <calculatedColumnFormula>SUMIF('Part 5 - Company data'!$C$15:$C$97,Companies_list,Total_reconciled)</calculatedColumnFormula>
    </tableColumn>
  </tableColumns>
  <tableStyleInfo name="EITI 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Government_agencies" displayName="Government_agencies" ref="B14:E21" totalsRowShown="0" headerRowDxfId="89" dataDxfId="88" tableBorderDxfId="87" headerRowCellStyle="Normal 2">
  <autoFilter ref="B14:E21" xr:uid="{00000000-0009-0000-0100-00000B000000}"/>
  <tableColumns count="4">
    <tableColumn id="1" xr3:uid="{00000000-0010-0000-0200-000001000000}" name="Full name of agency" dataDxfId="86" dataCellStyle="Normal 2"/>
    <tableColumn id="4" xr3:uid="{00000000-0010-0000-0200-000004000000}" name="Agency type" dataDxfId="85" dataCellStyle="Normal 2"/>
    <tableColumn id="2" xr3:uid="{00000000-0010-0000-0200-000002000000}" name="ID number (if applicable)" dataDxfId="84"/>
    <tableColumn id="3" xr3:uid="{00000000-0010-0000-0200-000003000000}" name="Total reported" dataDxfId="83" dataCellStyle="Comma">
      <calculatedColumnFormula>SUMIF('Part 4 - Government revenues'!$I$22:$I$28,Government_entities_list,Total_revenues)</calculatedColumnFormula>
    </tableColumn>
  </tableColumns>
  <tableStyleInfo name="EITI 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3000000}" name="Companies15" displayName="Companies15" ref="B49:J72" totalsRowShown="0" headerRowDxfId="82" dataDxfId="81" tableBorderDxfId="80" headerRowCellStyle="Normal 2">
  <autoFilter ref="B49:J72" xr:uid="{00000000-0009-0000-0100-00000E000000}"/>
  <tableColumns count="9">
    <tableColumn id="1" xr3:uid="{00000000-0010-0000-0300-000001000000}" name="Full project name" dataDxfId="79" dataCellStyle="Normal 2"/>
    <tableColumn id="2" xr3:uid="{00000000-0010-0000-0300-000002000000}" name="Legal agreement reference number(s): contract, licence, lease, concession, …" dataDxfId="78" dataCellStyle="Normal 2"/>
    <tableColumn id="3" xr3:uid="{00000000-0010-0000-0300-000003000000}" name="Affiliated companies, start with Operator" dataDxfId="77" dataCellStyle="Normal 2"/>
    <tableColumn id="5" xr3:uid="{00000000-0010-0000-0300-000005000000}" name="Commodities (one commodity/row)" dataDxfId="76" dataCellStyle="Normal 2"/>
    <tableColumn id="6" xr3:uid="{00000000-0010-0000-0300-000006000000}" name="Status" dataDxfId="75" dataCellStyle="Normal 2"/>
    <tableColumn id="7" xr3:uid="{00000000-0010-0000-0300-000007000000}" name="Production (volume)" dataDxfId="74" dataCellStyle="Comma"/>
    <tableColumn id="8" xr3:uid="{00000000-0010-0000-0300-000008000000}" name="Unit" dataDxfId="73"/>
    <tableColumn id="9" xr3:uid="{00000000-0010-0000-0300-000009000000}" name="Production (value)" dataDxfId="72" dataCellStyle="Comma"/>
    <tableColumn id="10" xr3:uid="{00000000-0010-0000-0300-00000A000000}" name="Currency" dataDxfId="71"/>
  </tableColumns>
  <tableStyleInfo name="EITI Tab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Government_revenues_table" displayName="Government_revenues_table" ref="B21:K28" totalsRowShown="0" headerRowDxfId="70" dataDxfId="69">
  <autoFilter ref="B21:K28" xr:uid="{00000000-0009-0000-0100-000006000000}"/>
  <tableColumns count="10">
    <tableColumn id="8" xr3:uid="{00000000-0010-0000-0400-000008000000}" name="GFS Level 1" dataDxfId="68" dataCellStyle="Explanatory Text">
      <calculatedColumnFormula>IFERROR(VLOOKUP('Part 4 - Government revenues'!$F22,Lists!$S$3:$Y$30,COLUMNS($F:F)+3,FALSE),"Do not enter data")</calculatedColumnFormula>
    </tableColumn>
    <tableColumn id="9" xr3:uid="{00000000-0010-0000-0400-000009000000}" name="GFS Level 2" dataDxfId="67" dataCellStyle="Explanatory Text">
      <calculatedColumnFormula>IFERROR(VLOOKUP('Part 4 - Government revenues'!$F22,Lists!$S$3:$Y$30,COLUMNS($F:G)+3,FALSE),"Do not enter data")</calculatedColumnFormula>
    </tableColumn>
    <tableColumn id="10" xr3:uid="{00000000-0010-0000-0400-00000A000000}" name="GFS Level 3" dataDxfId="66" dataCellStyle="Explanatory Text">
      <calculatedColumnFormula>IFERROR(VLOOKUP('Part 4 - Government revenues'!$F22,Lists!$S$3:$Y$30,COLUMNS($F:H)+3,FALSE),"Do not enter data")</calculatedColumnFormula>
    </tableColumn>
    <tableColumn id="7" xr3:uid="{00000000-0010-0000-0400-000007000000}" name="GFS Level 4" dataDxfId="65" dataCellStyle="Explanatory Text">
      <calculatedColumnFormula>IFERROR(VLOOKUP('Part 4 - Government revenues'!$F22,Lists!$S$3:$Y$30,COLUMNS($F:I)+3,FALSE),"Do not enter data")</calculatedColumnFormula>
    </tableColumn>
    <tableColumn id="1" xr3:uid="{00000000-0010-0000-0400-000001000000}" name="GFS Classification" dataDxfId="64"/>
    <tableColumn id="11" xr3:uid="{00000000-0010-0000-0400-00000B000000}" name="Sector" dataDxfId="63"/>
    <tableColumn id="3" xr3:uid="{00000000-0010-0000-0400-000003000000}" name="Revenue stream name" dataDxfId="62"/>
    <tableColumn id="4" xr3:uid="{00000000-0010-0000-0400-000004000000}" name="Government entity" dataDxfId="61"/>
    <tableColumn id="5" xr3:uid="{00000000-0010-0000-0400-000005000000}" name="Revenue value" dataDxfId="60" dataCellStyle="Comma"/>
    <tableColumn id="2" xr3:uid="{00000000-0010-0000-0400-000002000000}" name="Currency" dataDxfId="59"/>
  </tableColumns>
  <tableStyleInfo name="EITI Tab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le10" displayName="Table10" ref="B14:N97" totalsRowShown="0" headerRowDxfId="58" dataDxfId="57">
  <autoFilter ref="B14:N97" xr:uid="{00000000-0009-0000-0100-00000A000000}"/>
  <tableColumns count="13">
    <tableColumn id="7" xr3:uid="{00000000-0010-0000-0500-000007000000}" name="Sector" dataDxfId="56">
      <calculatedColumnFormula>VLOOKUP(C15,'Part 3 - Reporting entities'!$B$28:$I$46,3,FALSE)</calculatedColumnFormula>
    </tableColumn>
    <tableColumn id="1" xr3:uid="{00000000-0010-0000-0500-000001000000}" name="Company" dataDxfId="55"/>
    <tableColumn id="3" xr3:uid="{00000000-0010-0000-0500-000003000000}" name="Government entity" dataDxfId="54"/>
    <tableColumn id="4" xr3:uid="{00000000-0010-0000-0500-000004000000}" name="Revenue stream name" dataDxfId="53"/>
    <tableColumn id="5" xr3:uid="{00000000-0010-0000-0500-000005000000}" name="Levied on project (Y/N)" dataDxfId="52"/>
    <tableColumn id="6" xr3:uid="{00000000-0010-0000-0500-000006000000}" name="Reported by project (Y/N)" dataDxfId="51" dataCellStyle="Comma"/>
    <tableColumn id="2" xr3:uid="{00000000-0010-0000-0500-000002000000}" name="Project name" dataDxfId="50"/>
    <tableColumn id="13" xr3:uid="{00000000-0010-0000-0500-00000D000000}" name="Reporting currency" dataDxfId="49"/>
    <tableColumn id="14" xr3:uid="{00000000-0010-0000-0500-00000E000000}" name="Revenue value" dataDxfId="48" dataCellStyle="Comma"/>
    <tableColumn id="18" xr3:uid="{00000000-0010-0000-0500-000012000000}" name="Payment made in-kind (Y/N)" dataDxfId="47"/>
    <tableColumn id="8" xr3:uid="{00000000-0010-0000-0500-000008000000}" name="In-kind volume (if applicable)" dataDxfId="46"/>
    <tableColumn id="9" xr3:uid="{00000000-0010-0000-0500-000009000000}" name="Unit (if applicable)" dataDxfId="45"/>
    <tableColumn id="10" xr3:uid="{00000000-0010-0000-0500-00000A000000}" name="Comments" dataDxfId="44"/>
  </tableColumns>
  <tableStyleInfo name="EITI Tab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6000000}" name="Table1_Country_codes_and_currencies" displayName="Table1_Country_codes_and_currencies" ref="A2:G246" totalsRowShown="0" headerRowDxfId="43" dataDxfId="42">
  <autoFilter ref="A2:G246" xr:uid="{00000000-0009-0000-0100-000001000000}"/>
  <sortState xmlns:xlrd2="http://schemas.microsoft.com/office/spreadsheetml/2017/richdata2" ref="A3:G246">
    <sortCondition ref="A2:A246"/>
  </sortState>
  <tableColumns count="7">
    <tableColumn id="1" xr3:uid="{00000000-0010-0000-0600-000001000000}" name="Country or Area name" dataDxfId="41"/>
    <tableColumn id="2" xr3:uid="{00000000-0010-0000-0600-000002000000}" name="ISO Alpha-2 Code" dataDxfId="40"/>
    <tableColumn id="3" xr3:uid="{00000000-0010-0000-0600-000003000000}" name="ISO Alpha-3 Code" dataDxfId="39"/>
    <tableColumn id="4" xr3:uid="{00000000-0010-0000-0600-000004000000}" name="ISO Numeric Code (UN M49)" dataDxfId="38"/>
    <tableColumn id="5" xr3:uid="{00000000-0010-0000-0600-000005000000}" name="Currency code (ISO-4217)" dataDxfId="37"/>
    <tableColumn id="6" xr3:uid="{00000000-0010-0000-0600-000006000000}" name="Currency code num (ISO-4217)" dataDxfId="36"/>
    <tableColumn id="7" xr3:uid="{00000000-0010-0000-0600-000007000000}" name="Currency" dataDxfId="35"/>
  </tableColumns>
  <tableStyleInfo name="EITI Tabl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7000000}" name="Table2_Simple_options" displayName="Table2_Simple_options" ref="I2:I7" totalsRowShown="0" headerRowDxfId="34" dataDxfId="33">
  <autoFilter ref="I2:I7" xr:uid="{00000000-0009-0000-0100-000002000000}"/>
  <tableColumns count="1">
    <tableColumn id="1" xr3:uid="{00000000-0010-0000-0700-000001000000}" name="List" dataDxfId="32"/>
  </tableColumns>
  <tableStyleInfo name="EITI Tabl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8000000}" name="Table4_Currency_code_list" displayName="Table4_Currency_code_list" ref="I10:K168" totalsRowShown="0" headerRowDxfId="31" dataDxfId="29" headerRowBorderDxfId="30" tableBorderDxfId="28">
  <autoFilter ref="I10:K168" xr:uid="{00000000-0009-0000-0100-000004000000}"/>
  <tableColumns count="3">
    <tableColumn id="1" xr3:uid="{00000000-0010-0000-0800-000001000000}" name="Currency code (ISO-4217)" dataDxfId="27"/>
    <tableColumn id="2" xr3:uid="{00000000-0010-0000-0800-000002000000}" name="Currency code num (ISO-4217)" dataDxfId="26"/>
    <tableColumn id="3" xr3:uid="{00000000-0010-0000-0800-000003000000}" name="Currency" dataDxfId="25"/>
  </tableColumns>
  <tableStyleInfo name="EITI Tabl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9000000}" name="Table3_Reporting_options" displayName="Table3_Reporting_options" ref="K2:K7" totalsRowShown="0" headerRowDxfId="24" dataDxfId="23">
  <autoFilter ref="K2:K7" xr:uid="{00000000-0009-0000-0100-000003000000}"/>
  <tableColumns count="1">
    <tableColumn id="1" xr3:uid="{00000000-0010-0000-0900-000001000000}" name="List" dataDxfId="22"/>
  </tableColumns>
  <tableStyleInfo name="EITI Tabl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Table5_Commodities_list" displayName="Table5_Commodities_list" ref="N2:P72" totalsRowShown="0" headerRowDxfId="21">
  <autoFilter ref="N2:P72" xr:uid="{00000000-0009-0000-0100-000005000000}"/>
  <sortState xmlns:xlrd2="http://schemas.microsoft.com/office/spreadsheetml/2017/richdata2" ref="N4:P71">
    <sortCondition ref="O3:O71"/>
  </sortState>
  <tableColumns count="3">
    <tableColumn id="1" xr3:uid="{00000000-0010-0000-0A00-000001000000}" name="HS ProductCode" dataDxfId="20"/>
    <tableColumn id="2" xr3:uid="{00000000-0010-0000-0A00-000002000000}" name="HS Product Description" dataDxfId="19"/>
    <tableColumn id="3" xr3:uid="{00000000-0010-0000-0A00-000003000000}" name="HS Product Description w volume" dataDxfId="18"/>
  </tableColumns>
  <tableStyleInfo name="EITI Tabl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B000000}" name="Table6_GFS_codes_classification" displayName="Table6_GFS_codes_classification" ref="S2:Y30" totalsRowShown="0" headerRowDxfId="17" dataDxfId="16">
  <autoFilter ref="S2:Y30" xr:uid="{00000000-0009-0000-0100-000007000000}"/>
  <tableColumns count="7">
    <tableColumn id="4" xr3:uid="{00000000-0010-0000-0B00-000004000000}" name="Combined" dataDxfId="15"/>
    <tableColumn id="1" xr3:uid="{00000000-0010-0000-0B00-000001000000}" name="GFS description" dataDxfId="14"/>
    <tableColumn id="2" xr3:uid="{00000000-0010-0000-0B00-000002000000}" name="GFS Code" dataDxfId="13"/>
    <tableColumn id="5" xr3:uid="{00000000-0010-0000-0B00-000005000000}" name="GFS Level 1" dataDxfId="12"/>
    <tableColumn id="6" xr3:uid="{00000000-0010-0000-0B00-000006000000}" name="GFS Level 2" dataDxfId="11"/>
    <tableColumn id="7" xr3:uid="{00000000-0010-0000-0B00-000007000000}" name="GFS Level 3" dataDxfId="10"/>
    <tableColumn id="8" xr3:uid="{00000000-0010-0000-0B00-000008000000}" name="GFS Level 4" dataDxfId="9"/>
  </tableColumns>
  <tableStyleInfo name="EITI Tabl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C000000}" name="Table7_sectors" displayName="Table7_sectors" ref="AA2:AA9" totalsRowShown="0" headerRowDxfId="8" dataDxfId="7">
  <autoFilter ref="AA2:AA9" xr:uid="{00000000-0009-0000-0100-000008000000}"/>
  <tableColumns count="1">
    <tableColumn id="1" xr3:uid="{00000000-0010-0000-0C00-000001000000}" name="Sector(s)" dataDxfId="6"/>
  </tableColumns>
  <tableStyleInfo name="EITI Tabl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D000000}" name="Table12" displayName="Table12" ref="AC2:AC8" totalsRowShown="0" headerRowDxfId="5" dataDxfId="4">
  <autoFilter ref="AC2:AC8" xr:uid="{00000000-0009-0000-0100-00000C000000}"/>
  <tableColumns count="1">
    <tableColumn id="1" xr3:uid="{00000000-0010-0000-0D00-000001000000}" name="Project phases" dataDxfId="3"/>
  </tableColumns>
  <tableStyleInfo name="EITI Tabl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E000000}" name="Government_entity_type" displayName="Government_entity_type" ref="AE2:AE7" totalsRowShown="0" headerRowDxfId="2" dataDxfId="1">
  <autoFilter ref="AE2:AE7" xr:uid="{00000000-0009-0000-0100-00000D000000}"/>
  <tableColumns count="1">
    <tableColumn id="1" xr3:uid="{00000000-0010-0000-0E00-000001000000}" name="&lt; Agency type &gt;" dataDxfId="0"/>
  </tableColumns>
  <tableStyleInfo name="EITI Tabl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iti.org/countries" TargetMode="External"/><Relationship Id="rId13" Type="http://schemas.openxmlformats.org/officeDocument/2006/relationships/drawing" Target="../drawings/drawing1.xml"/><Relationship Id="rId3" Type="http://schemas.openxmlformats.org/officeDocument/2006/relationships/hyperlink" Target="mailto:data@eiti.org" TargetMode="External"/><Relationship Id="rId7" Type="http://schemas.openxmlformats.org/officeDocument/2006/relationships/hyperlink" Target="mailto:data@eiti.org" TargetMode="External"/><Relationship Id="rId12" Type="http://schemas.openxmlformats.org/officeDocument/2006/relationships/printerSettings" Target="../printerSettings/printerSettings1.bin"/><Relationship Id="rId2" Type="http://schemas.openxmlformats.org/officeDocument/2006/relationships/hyperlink" Target="mailto:data@eiti.org" TargetMode="External"/><Relationship Id="rId1" Type="http://schemas.openxmlformats.org/officeDocument/2006/relationships/hyperlink" Target="https://eiti.org/data" TargetMode="External"/><Relationship Id="rId6" Type="http://schemas.openxmlformats.org/officeDocument/2006/relationships/hyperlink" Target="https://eiti.org/summary-data-template" TargetMode="External"/><Relationship Id="rId11" Type="http://schemas.openxmlformats.org/officeDocument/2006/relationships/hyperlink" Target="mailto:data@eiti.org?subject=Summary%20data%20feedback" TargetMode="External"/><Relationship Id="rId5" Type="http://schemas.openxmlformats.org/officeDocument/2006/relationships/hyperlink" Target="mailto:data@eiti.org" TargetMode="External"/><Relationship Id="rId10" Type="http://schemas.openxmlformats.org/officeDocument/2006/relationships/hyperlink" Target="https://eiti.org/countries" TargetMode="External"/><Relationship Id="rId4" Type="http://schemas.openxmlformats.org/officeDocument/2006/relationships/hyperlink" Target="mailto:data@eiti.org" TargetMode="External"/><Relationship Id="rId9" Type="http://schemas.openxmlformats.org/officeDocument/2006/relationships/hyperlink" Target="https://eiti.org/countrie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mof.gov.sl/wp-content/uploads/2024/03/Annual-Public-Accounts-2023-MARCH-25TH-FINAL.pdf" TargetMode="External"/><Relationship Id="rId3" Type="http://schemas.openxmlformats.org/officeDocument/2006/relationships/hyperlink" Target="mailto:data@eiti.org" TargetMode="External"/><Relationship Id="rId7" Type="http://schemas.openxmlformats.org/officeDocument/2006/relationships/hyperlink" Target="http://sleiti.gov.sl/" TargetMode="External"/><Relationship Id="rId2" Type="http://schemas.openxmlformats.org/officeDocument/2006/relationships/hyperlink" Target="https://eiti.org/document/standard" TargetMode="External"/><Relationship Id="rId1" Type="http://schemas.openxmlformats.org/officeDocument/2006/relationships/hyperlink" Target="https://en.wikipedia.org/wiki/ISO_4217" TargetMode="External"/><Relationship Id="rId6" Type="http://schemas.openxmlformats.org/officeDocument/2006/relationships/hyperlink" Target="https://sierraleone.revenuedev.org/dashboard" TargetMode="External"/><Relationship Id="rId5" Type="http://schemas.openxmlformats.org/officeDocument/2006/relationships/hyperlink" Target="mailto:baimbak@yahoo.co.uk%20%20/%20Maher.Kabsi%20@bdo-ifi.com" TargetMode="External"/><Relationship Id="rId4" Type="http://schemas.openxmlformats.org/officeDocument/2006/relationships/hyperlink" Target="https://eiti.org/document/standard"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eiti.org/document/standard" TargetMode="External"/><Relationship Id="rId18" Type="http://schemas.openxmlformats.org/officeDocument/2006/relationships/hyperlink" Target="https://eiti.org/document/standard" TargetMode="External"/><Relationship Id="rId26" Type="http://schemas.openxmlformats.org/officeDocument/2006/relationships/hyperlink" Target="https://eiti.org/document/standard" TargetMode="External"/><Relationship Id="rId21" Type="http://schemas.openxmlformats.org/officeDocument/2006/relationships/hyperlink" Target="https://eiti.org/document/standard" TargetMode="External"/><Relationship Id="rId34" Type="http://schemas.openxmlformats.org/officeDocument/2006/relationships/hyperlink" Target="https://pd.gov.sl/?page_id=27" TargetMode="External"/><Relationship Id="rId7" Type="http://schemas.openxmlformats.org/officeDocument/2006/relationships/hyperlink" Target="https://unstats.un.org/unsd/tradekb/Knowledgebase/50018/Harmonized-Commodity-Description-and-Coding-Systems-HS" TargetMode="External"/><Relationship Id="rId12" Type="http://schemas.openxmlformats.org/officeDocument/2006/relationships/hyperlink" Target="https://eiti.org/document/standard" TargetMode="External"/><Relationship Id="rId17" Type="http://schemas.openxmlformats.org/officeDocument/2006/relationships/hyperlink" Target="https://eiti.org/document/standard" TargetMode="External"/><Relationship Id="rId25" Type="http://schemas.openxmlformats.org/officeDocument/2006/relationships/hyperlink" Target="https://eiti.org/summary-data-template" TargetMode="External"/><Relationship Id="rId33" Type="http://schemas.openxmlformats.org/officeDocument/2006/relationships/hyperlink" Target="https://sierralii.gov.sl/gazettes/" TargetMode="External"/><Relationship Id="rId2" Type="http://schemas.openxmlformats.org/officeDocument/2006/relationships/hyperlink" Target="https://eiti.org/document/standard" TargetMode="External"/><Relationship Id="rId16" Type="http://schemas.openxmlformats.org/officeDocument/2006/relationships/hyperlink" Target="https://eiti.org/document/standard" TargetMode="External"/><Relationship Id="rId20" Type="http://schemas.openxmlformats.org/officeDocument/2006/relationships/hyperlink" Target="https://eiti.org/document/standard" TargetMode="External"/><Relationship Id="rId29" Type="http://schemas.openxmlformats.org/officeDocument/2006/relationships/hyperlink" Target="https://mof.gov.sl/annual-budget/" TargetMode="External"/><Relationship Id="rId1" Type="http://schemas.openxmlformats.org/officeDocument/2006/relationships/hyperlink" Target="https://eiti.org/document/standard" TargetMode="External"/><Relationship Id="rId6" Type="http://schemas.openxmlformats.org/officeDocument/2006/relationships/hyperlink" Target="https://eiti.org/document/standard" TargetMode="External"/><Relationship Id="rId11" Type="http://schemas.openxmlformats.org/officeDocument/2006/relationships/hyperlink" Target="https://eiti.org/document/standard" TargetMode="External"/><Relationship Id="rId24" Type="http://schemas.openxmlformats.org/officeDocument/2006/relationships/hyperlink" Target="mailto:data@eiti.org" TargetMode="External"/><Relationship Id="rId32" Type="http://schemas.openxmlformats.org/officeDocument/2006/relationships/hyperlink" Target="https://www.auditservice.gov.sl/annual-reports/" TargetMode="External"/><Relationship Id="rId37" Type="http://schemas.openxmlformats.org/officeDocument/2006/relationships/printerSettings" Target="../printerSettings/printerSettings3.bin"/><Relationship Id="rId5" Type="http://schemas.openxmlformats.org/officeDocument/2006/relationships/hyperlink" Target="https://eiti.org/document/standard" TargetMode="External"/><Relationship Id="rId15" Type="http://schemas.openxmlformats.org/officeDocument/2006/relationships/hyperlink" Target="https://eiti.org/document/standard" TargetMode="External"/><Relationship Id="rId23" Type="http://schemas.openxmlformats.org/officeDocument/2006/relationships/hyperlink" Target="https://unstats.un.org/unsd/nationalaccount/sna2008.asp" TargetMode="External"/><Relationship Id="rId28" Type="http://schemas.openxmlformats.org/officeDocument/2006/relationships/hyperlink" Target="https://sierraleone.revenuedev.org/dashboard" TargetMode="External"/><Relationship Id="rId36" Type="http://schemas.openxmlformats.org/officeDocument/2006/relationships/hyperlink" Target="https://www.statistics.sl/images/StatisticsSL/Documents/gdp/gdp_2022/GDP_Report_2022_2023.pdf" TargetMode="External"/><Relationship Id="rId10" Type="http://schemas.openxmlformats.org/officeDocument/2006/relationships/hyperlink" Target="https://eiti.org/document/standard" TargetMode="External"/><Relationship Id="rId19" Type="http://schemas.openxmlformats.org/officeDocument/2006/relationships/hyperlink" Target="https://eiti.org/document/standard" TargetMode="External"/><Relationship Id="rId31" Type="http://schemas.openxmlformats.org/officeDocument/2006/relationships/hyperlink" Target="https://eiti.org/document/standard" TargetMode="External"/><Relationship Id="rId4" Type="http://schemas.openxmlformats.org/officeDocument/2006/relationships/hyperlink" Target="https://eiti.org/document/standard" TargetMode="External"/><Relationship Id="rId9" Type="http://schemas.openxmlformats.org/officeDocument/2006/relationships/hyperlink" Target="https://eiti.org/document/standard" TargetMode="External"/><Relationship Id="rId14" Type="http://schemas.openxmlformats.org/officeDocument/2006/relationships/hyperlink" Target="https://eiti.org/document/standard" TargetMode="External"/><Relationship Id="rId22" Type="http://schemas.openxmlformats.org/officeDocument/2006/relationships/hyperlink" Target="https://eiti.org/document/standard" TargetMode="External"/><Relationship Id="rId27" Type="http://schemas.openxmlformats.org/officeDocument/2006/relationships/hyperlink" Target="https://eiti.org/document/standard" TargetMode="External"/><Relationship Id="rId30" Type="http://schemas.openxmlformats.org/officeDocument/2006/relationships/hyperlink" Target="http://epa.gov.sl/" TargetMode="External"/><Relationship Id="rId35" Type="http://schemas.openxmlformats.org/officeDocument/2006/relationships/hyperlink" Target="https://www.statistics.sl/images/StatisticsSL/Documents/gdp/gdp_2022/GDP_Report_2022_2023.pdf" TargetMode="External"/><Relationship Id="rId8" Type="http://schemas.openxmlformats.org/officeDocument/2006/relationships/hyperlink" Target="https://eiti.org/document/standard" TargetMode="External"/><Relationship Id="rId3" Type="http://schemas.openxmlformats.org/officeDocument/2006/relationships/hyperlink" Target="https://eiti.org/document/standard"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eiti.org/summary-data-template" TargetMode="External"/><Relationship Id="rId7" Type="http://schemas.openxmlformats.org/officeDocument/2006/relationships/table" Target="../tables/table3.xml"/><Relationship Id="rId2" Type="http://schemas.openxmlformats.org/officeDocument/2006/relationships/hyperlink" Target="mailto:data@eiti.org" TargetMode="External"/><Relationship Id="rId1" Type="http://schemas.openxmlformats.org/officeDocument/2006/relationships/hyperlink" Target="mailto:data@eiti.org" TargetMode="External"/><Relationship Id="rId6" Type="http://schemas.openxmlformats.org/officeDocument/2006/relationships/table" Target="../tables/table2.xml"/><Relationship Id="rId5" Type="http://schemas.openxmlformats.org/officeDocument/2006/relationships/table" Target="../tables/table1.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data@eiti.org" TargetMode="External"/><Relationship Id="rId7" Type="http://schemas.openxmlformats.org/officeDocument/2006/relationships/table" Target="../tables/table4.xml"/><Relationship Id="rId2" Type="http://schemas.openxmlformats.org/officeDocument/2006/relationships/hyperlink" Target="https://eiti.org/document/standard" TargetMode="External"/><Relationship Id="rId1" Type="http://schemas.openxmlformats.org/officeDocument/2006/relationships/hyperlink" Target="https://eiti.org/document/standard" TargetMode="External"/><Relationship Id="rId6" Type="http://schemas.openxmlformats.org/officeDocument/2006/relationships/drawing" Target="../drawings/drawing2.xml"/><Relationship Id="rId5" Type="http://schemas.openxmlformats.org/officeDocument/2006/relationships/printerSettings" Target="../printerSettings/printerSettings5.bin"/><Relationship Id="rId4" Type="http://schemas.openxmlformats.org/officeDocument/2006/relationships/hyperlink" Target="https://eiti.org/summary-data-templat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table" Target="../tables/table5.xml"/><Relationship Id="rId5" Type="http://schemas.openxmlformats.org/officeDocument/2006/relationships/printerSettings" Target="../printerSettings/printerSettings6.bin"/><Relationship Id="rId4" Type="http://schemas.openxmlformats.org/officeDocument/2006/relationships/hyperlink" Target="https://eiti.org/summary-data-template" TargetMode="External"/></Relationships>
</file>

<file path=xl/worksheets/_rels/sheet7.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1:G57"/>
  <sheetViews>
    <sheetView showGridLines="0" tabSelected="1" zoomScale="78" zoomScaleNormal="78" workbookViewId="0"/>
  </sheetViews>
  <sheetFormatPr defaultColWidth="4" defaultRowHeight="24" customHeight="1" x14ac:dyDescent="0.25"/>
  <cols>
    <col min="1" max="1" width="4" style="16"/>
    <col min="2" max="2" width="4" style="16" hidden="1" customWidth="1"/>
    <col min="3" max="3" width="76.5703125" style="16" customWidth="1"/>
    <col min="4" max="4" width="2.85546875" style="16" customWidth="1"/>
    <col min="5" max="5" width="56.140625" style="16" customWidth="1"/>
    <col min="6" max="6" width="2.85546875" style="16" customWidth="1"/>
    <col min="7" max="7" width="50.5703125" style="16" customWidth="1"/>
    <col min="8" max="16384" width="4" style="16"/>
  </cols>
  <sheetData>
    <row r="1" spans="3:7" ht="15.75" customHeight="1" x14ac:dyDescent="0.25">
      <c r="C1" s="17"/>
    </row>
    <row r="2" spans="3:7" ht="15.75" x14ac:dyDescent="0.25"/>
    <row r="3" spans="3:7" ht="15.75" x14ac:dyDescent="0.25">
      <c r="E3" s="18"/>
      <c r="G3" s="18"/>
    </row>
    <row r="4" spans="3:7" ht="15.75" x14ac:dyDescent="0.25">
      <c r="E4" s="18" t="s">
        <v>0</v>
      </c>
      <c r="G4" s="241">
        <v>45677</v>
      </c>
    </row>
    <row r="5" spans="3:7" ht="15.75" x14ac:dyDescent="0.25"/>
    <row r="6" spans="3:7" ht="3.75" customHeight="1" x14ac:dyDescent="0.25"/>
    <row r="7" spans="3:7" ht="3.75" customHeight="1" x14ac:dyDescent="0.25"/>
    <row r="8" spans="3:7" ht="15.75" x14ac:dyDescent="0.25"/>
    <row r="9" spans="3:7" ht="15.75" x14ac:dyDescent="0.25">
      <c r="C9" s="37"/>
      <c r="D9" s="38"/>
      <c r="E9" s="38"/>
      <c r="F9" s="39"/>
      <c r="G9" s="39"/>
    </row>
    <row r="10" spans="3:7" x14ac:dyDescent="0.25">
      <c r="C10" s="108" t="s">
        <v>1</v>
      </c>
      <c r="D10" s="40"/>
      <c r="E10" s="40"/>
      <c r="F10" s="39"/>
      <c r="G10" s="39"/>
    </row>
    <row r="11" spans="3:7" ht="15.75" x14ac:dyDescent="0.25">
      <c r="C11" s="41" t="s">
        <v>2</v>
      </c>
      <c r="D11" s="42"/>
      <c r="E11" s="42"/>
      <c r="F11" s="39"/>
      <c r="G11" s="39"/>
    </row>
    <row r="12" spans="3:7" ht="15.75" x14ac:dyDescent="0.25">
      <c r="C12" s="37"/>
      <c r="D12" s="38"/>
      <c r="E12" s="38"/>
      <c r="F12" s="39"/>
      <c r="G12" s="39"/>
    </row>
    <row r="13" spans="3:7" ht="15.75" x14ac:dyDescent="0.25">
      <c r="C13" s="43" t="s">
        <v>3</v>
      </c>
      <c r="D13" s="38"/>
      <c r="E13" s="38"/>
      <c r="F13" s="39"/>
      <c r="G13" s="39"/>
    </row>
    <row r="14" spans="3:7" ht="15.75" x14ac:dyDescent="0.25">
      <c r="C14" s="290" t="s">
        <v>4</v>
      </c>
      <c r="D14" s="290"/>
      <c r="E14" s="290"/>
      <c r="F14" s="39"/>
      <c r="G14" s="39"/>
    </row>
    <row r="15" spans="3:7" ht="15.75" x14ac:dyDescent="0.25">
      <c r="C15" s="44"/>
      <c r="D15" s="44"/>
      <c r="E15" s="44"/>
      <c r="F15" s="39"/>
      <c r="G15" s="39"/>
    </row>
    <row r="16" spans="3:7" ht="15.75" x14ac:dyDescent="0.25">
      <c r="C16" s="45" t="s">
        <v>5</v>
      </c>
      <c r="D16" s="46"/>
      <c r="E16" s="46"/>
      <c r="F16" s="39"/>
      <c r="G16" s="39"/>
    </row>
    <row r="17" spans="3:7" ht="15.75" x14ac:dyDescent="0.25">
      <c r="C17" s="47" t="s">
        <v>6</v>
      </c>
      <c r="D17" s="46"/>
      <c r="E17" s="46"/>
      <c r="F17" s="39"/>
      <c r="G17" s="39"/>
    </row>
    <row r="18" spans="3:7" ht="15.75" x14ac:dyDescent="0.25">
      <c r="C18" s="47" t="s">
        <v>7</v>
      </c>
      <c r="D18" s="46"/>
      <c r="E18" s="46"/>
      <c r="F18" s="39"/>
      <c r="G18" s="39"/>
    </row>
    <row r="19" spans="3:7" ht="15.75" x14ac:dyDescent="0.25">
      <c r="C19" s="294" t="s">
        <v>8</v>
      </c>
      <c r="D19" s="294"/>
      <c r="E19" s="294"/>
      <c r="F19" s="39"/>
      <c r="G19" s="39"/>
    </row>
    <row r="20" spans="3:7" ht="32.1" customHeight="1" x14ac:dyDescent="0.25">
      <c r="C20" s="289" t="s">
        <v>9</v>
      </c>
      <c r="D20" s="289"/>
      <c r="E20" s="289"/>
      <c r="F20" s="39"/>
      <c r="G20" s="39"/>
    </row>
    <row r="21" spans="3:7" ht="15.75" x14ac:dyDescent="0.25">
      <c r="C21" s="46"/>
      <c r="D21" s="46"/>
      <c r="E21" s="46"/>
      <c r="F21" s="39"/>
      <c r="G21" s="39"/>
    </row>
    <row r="22" spans="3:7" ht="15.75" x14ac:dyDescent="0.25">
      <c r="C22" s="45" t="s">
        <v>10</v>
      </c>
      <c r="D22" s="47"/>
      <c r="E22" s="47"/>
      <c r="F22" s="39"/>
      <c r="G22" s="39"/>
    </row>
    <row r="23" spans="3:7" ht="15.75" x14ac:dyDescent="0.25">
      <c r="C23" s="47"/>
      <c r="D23" s="47"/>
      <c r="E23" s="47"/>
      <c r="F23" s="39"/>
      <c r="G23" s="39"/>
    </row>
    <row r="24" spans="3:7" ht="15.75" x14ac:dyDescent="0.25">
      <c r="C24" s="48"/>
      <c r="D24" s="40"/>
      <c r="E24" s="40"/>
      <c r="F24" s="39"/>
      <c r="G24" s="39"/>
    </row>
    <row r="25" spans="3:7" ht="15.75" x14ac:dyDescent="0.25">
      <c r="C25" s="49" t="s">
        <v>11</v>
      </c>
      <c r="D25" s="40"/>
      <c r="E25" s="40"/>
      <c r="F25" s="39"/>
      <c r="G25" s="39"/>
    </row>
    <row r="26" spans="3:7" ht="15.75" x14ac:dyDescent="0.25">
      <c r="C26" s="50"/>
      <c r="D26" s="40"/>
      <c r="E26" s="40"/>
      <c r="F26" s="39"/>
      <c r="G26" s="39"/>
    </row>
    <row r="27" spans="3:7" ht="15.75" x14ac:dyDescent="0.25">
      <c r="C27" s="51" t="s">
        <v>12</v>
      </c>
      <c r="D27" s="40"/>
      <c r="E27" s="40"/>
      <c r="F27" s="39"/>
      <c r="G27" s="39"/>
    </row>
    <row r="28" spans="3:7" ht="15.75" x14ac:dyDescent="0.25">
      <c r="C28" s="51" t="s">
        <v>13</v>
      </c>
      <c r="D28" s="40"/>
      <c r="E28" s="40"/>
      <c r="F28" s="39"/>
      <c r="G28" s="39"/>
    </row>
    <row r="29" spans="3:7" ht="15.75" x14ac:dyDescent="0.25">
      <c r="C29" s="51" t="s">
        <v>14</v>
      </c>
      <c r="D29" s="40"/>
      <c r="E29" s="40"/>
      <c r="F29" s="39"/>
      <c r="G29" s="39"/>
    </row>
    <row r="30" spans="3:7" ht="15.75" x14ac:dyDescent="0.25">
      <c r="C30" s="51" t="s">
        <v>15</v>
      </c>
      <c r="D30" s="40"/>
      <c r="E30" s="40"/>
      <c r="F30" s="39"/>
      <c r="G30" s="39"/>
    </row>
    <row r="31" spans="3:7" ht="15.75" x14ac:dyDescent="0.25">
      <c r="C31" s="51" t="s">
        <v>16</v>
      </c>
      <c r="D31" s="40"/>
      <c r="E31" s="40"/>
      <c r="F31" s="39"/>
      <c r="G31" s="39"/>
    </row>
    <row r="32" spans="3:7" ht="15.75" x14ac:dyDescent="0.25">
      <c r="C32" s="48"/>
      <c r="D32" s="48"/>
      <c r="E32" s="48"/>
      <c r="F32" s="39"/>
      <c r="G32" s="39"/>
    </row>
    <row r="33" spans="3:7" ht="15.75" x14ac:dyDescent="0.25">
      <c r="C33" s="287" t="s">
        <v>17</v>
      </c>
      <c r="D33" s="287"/>
      <c r="E33" s="287"/>
      <c r="F33" s="287"/>
      <c r="G33" s="287"/>
    </row>
    <row r="34" spans="3:7" s="19" customFormat="1" ht="15.75" x14ac:dyDescent="0.3">
      <c r="C34" s="20"/>
      <c r="D34" s="20"/>
      <c r="E34" s="21"/>
    </row>
    <row r="35" spans="3:7" ht="31.5" x14ac:dyDescent="0.25">
      <c r="C35" s="52" t="s">
        <v>18</v>
      </c>
      <c r="E35" s="199" t="s">
        <v>19</v>
      </c>
      <c r="G35" s="23" t="s">
        <v>20</v>
      </c>
    </row>
    <row r="36" spans="3:7" s="19" customFormat="1" ht="15.75" x14ac:dyDescent="0.25">
      <c r="C36" s="24"/>
      <c r="E36" s="24"/>
      <c r="G36" s="24"/>
    </row>
    <row r="37" spans="3:7" ht="15.75" x14ac:dyDescent="0.3">
      <c r="C37" s="45" t="s">
        <v>21</v>
      </c>
      <c r="D37" s="48"/>
      <c r="E37" s="53"/>
      <c r="F37" s="39"/>
      <c r="G37" s="39"/>
    </row>
    <row r="38" spans="3:7" ht="15.75" x14ac:dyDescent="0.3">
      <c r="C38" s="25"/>
      <c r="D38" s="25"/>
      <c r="E38" s="26"/>
    </row>
    <row r="40" spans="3:7" ht="15.6" customHeight="1" x14ac:dyDescent="0.25">
      <c r="C40" s="54" t="s">
        <v>22</v>
      </c>
      <c r="D40" s="27"/>
      <c r="E40" s="57" t="s">
        <v>23</v>
      </c>
      <c r="F40" s="58"/>
      <c r="G40" s="59"/>
    </row>
    <row r="41" spans="3:7" ht="43.5" customHeight="1" x14ac:dyDescent="0.25">
      <c r="C41" s="55" t="s">
        <v>24</v>
      </c>
      <c r="D41" s="27"/>
      <c r="E41" s="60" t="s">
        <v>25</v>
      </c>
      <c r="F41" s="61"/>
      <c r="G41" s="62"/>
    </row>
    <row r="42" spans="3:7" ht="31.5" customHeight="1" x14ac:dyDescent="0.25">
      <c r="C42" s="55" t="s">
        <v>26</v>
      </c>
      <c r="D42" s="27"/>
      <c r="E42" s="63" t="s">
        <v>27</v>
      </c>
      <c r="F42" s="61"/>
      <c r="G42" s="62"/>
    </row>
    <row r="43" spans="3:7" ht="24" customHeight="1" x14ac:dyDescent="0.25">
      <c r="C43" s="55" t="s">
        <v>28</v>
      </c>
      <c r="D43" s="27"/>
      <c r="E43" s="60" t="s">
        <v>29</v>
      </c>
      <c r="F43" s="61"/>
      <c r="G43" s="62"/>
    </row>
    <row r="44" spans="3:7" ht="48" customHeight="1" x14ac:dyDescent="0.25">
      <c r="C44" s="56" t="s">
        <v>30</v>
      </c>
      <c r="D44" s="27"/>
      <c r="E44" s="64" t="s">
        <v>31</v>
      </c>
      <c r="F44" s="65"/>
      <c r="G44" s="66"/>
    </row>
    <row r="45" spans="3:7" ht="12" customHeight="1" thickBot="1" x14ac:dyDescent="0.3"/>
    <row r="46" spans="3:7" ht="16.5" thickBot="1" x14ac:dyDescent="0.3">
      <c r="C46" s="291" t="s">
        <v>32</v>
      </c>
      <c r="D46" s="292"/>
      <c r="E46" s="292"/>
      <c r="F46" s="292"/>
      <c r="G46" s="293"/>
    </row>
    <row r="47" spans="3:7" ht="16.5" thickBot="1" x14ac:dyDescent="0.3">
      <c r="C47" s="288" t="s">
        <v>33</v>
      </c>
      <c r="D47" s="288"/>
      <c r="E47" s="288"/>
      <c r="F47" s="288"/>
      <c r="G47" s="288"/>
    </row>
    <row r="48" spans="3:7" ht="16.5" thickBot="1" x14ac:dyDescent="0.3">
      <c r="C48" s="25"/>
      <c r="D48" s="25"/>
      <c r="E48" s="25"/>
      <c r="F48" s="25"/>
    </row>
    <row r="49" spans="2:7" ht="15.75" x14ac:dyDescent="0.25">
      <c r="C49" s="28" t="s">
        <v>34</v>
      </c>
      <c r="D49" s="29"/>
      <c r="E49" s="30"/>
      <c r="F49" s="29"/>
      <c r="G49" s="29"/>
    </row>
    <row r="50" spans="2:7" ht="15.75" x14ac:dyDescent="0.25">
      <c r="C50" s="286" t="s">
        <v>35</v>
      </c>
      <c r="D50" s="286"/>
      <c r="E50" s="286"/>
      <c r="F50" s="286"/>
      <c r="G50" s="286"/>
    </row>
    <row r="51" spans="2:7" ht="15.75" x14ac:dyDescent="0.25">
      <c r="B51" s="31" t="s">
        <v>36</v>
      </c>
      <c r="C51" s="32" t="s">
        <v>37</v>
      </c>
      <c r="D51" s="31"/>
      <c r="E51" s="33"/>
      <c r="F51" s="31"/>
      <c r="G51" s="34"/>
    </row>
    <row r="52" spans="2:7" ht="15.75" x14ac:dyDescent="0.25"/>
    <row r="53" spans="2:7" ht="15.75" x14ac:dyDescent="0.25"/>
    <row r="54" spans="2:7" ht="15.75" x14ac:dyDescent="0.25"/>
    <row r="55" spans="2:7" ht="15.75" x14ac:dyDescent="0.25"/>
    <row r="56" spans="2:7" ht="15.75" x14ac:dyDescent="0.25"/>
    <row r="57" spans="2:7" ht="15.75" x14ac:dyDescent="0.25"/>
  </sheetData>
  <mergeCells count="7">
    <mergeCell ref="C50:G50"/>
    <mergeCell ref="C33:G33"/>
    <mergeCell ref="C47:G47"/>
    <mergeCell ref="C20:E20"/>
    <mergeCell ref="C14:E14"/>
    <mergeCell ref="C46:G46"/>
    <mergeCell ref="C19:E19"/>
  </mergeCells>
  <dataValidations count="2">
    <dataValidation type="whole" errorStyle="warning" allowBlank="1" showInputMessage="1" showErrorMessage="1" errorTitle="Please don't edit this cell" error="To be input by the International Secretariat" sqref="G4" xr:uid="{00000000-0002-0000-0100-000000000000}">
      <formula1>444</formula1>
      <formula2>555</formula2>
    </dataValidation>
    <dataValidation type="whole" allowBlank="1" showInputMessage="1" showErrorMessage="1" errorTitle="Do not edit these cells" error="Please do not edit these cells" sqref="G1:G3 C1:F4 C5:G52" xr:uid="{00000000-0002-0000-0100-000001000000}">
      <formula1>10000</formula1>
      <formula2>50000</formula2>
    </dataValidation>
  </dataValidations>
  <hyperlinks>
    <hyperlink ref="C20:E20" r:id="rId1" display="The data will be used to populate the global EITI data repository, available on the international EITI website: https://eiti.org/data" xr:uid="{00000000-0004-0000-0100-000000000000}"/>
    <hyperlink ref="C47:G47" r:id="rId2" display="Give us your feedback or report a conflict in the data! Write to us at  data@eiti.org" xr:uid="{00000000-0004-0000-0100-000001000000}"/>
    <hyperlink ref="G47" r:id="rId3" display="Give us your feedback or report a conflict in the data! Write to us at  data@eiti.org" xr:uid="{00000000-0004-0000-0100-000002000000}"/>
    <hyperlink ref="E47:F47" r:id="rId4" display="Give us your feedback or report a conflict in the data! Write to us at  data@eiti.org" xr:uid="{00000000-0004-0000-0100-000003000000}"/>
    <hyperlink ref="F47" r:id="rId5" display="Give us your feedback or report a conflict in the data! Write to us at  data@eiti.org" xr:uid="{00000000-0004-0000-0100-000004000000}"/>
    <hyperlink ref="C46:G46" r:id="rId6" display="For the latest version of Summary data templates, see  https://eiti.org/summary-data-template" xr:uid="{00000000-0004-0000-0100-000005000000}"/>
    <hyperlink ref="C19:E19" r:id="rId7" display="3. This Data sheet should be submitted alongside the EITI Report. Send it to the International Secretariat: data@eiti.org " xr:uid="{00000000-0004-0000-0100-000006000000}"/>
    <hyperlink ref="F46" r:id="rId8" display="Curious about your country? Check if you country implements the EITI Standard at  https://eiti.org/countries" xr:uid="{00000000-0004-0000-0100-000007000000}"/>
    <hyperlink ref="E46:F46" r:id="rId9" display="Curious about your country? Check if you country implements the EITI Standard at  https://eiti.org/countries" xr:uid="{00000000-0004-0000-0100-000008000000}"/>
    <hyperlink ref="G46" r:id="rId10" display="Curious about your country? Check if you country implements the EITI Standard at  https://eiti.org/countries" xr:uid="{00000000-0004-0000-0100-000009000000}"/>
    <hyperlink ref="C33:D33" r:id="rId11" display="The International Secretariat can provide advice and support on request. Please contact " xr:uid="{00000000-0004-0000-0100-00000A000000}"/>
  </hyperlinks>
  <pageMargins left="0.7" right="0.7" top="0.75" bottom="0.75" header="0.3" footer="0.3"/>
  <pageSetup paperSize="9" orientation="portrait" r:id="rId12"/>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H95"/>
  <sheetViews>
    <sheetView showGridLines="0" zoomScale="80" zoomScaleNormal="80" workbookViewId="0"/>
  </sheetViews>
  <sheetFormatPr defaultColWidth="4" defaultRowHeight="24" customHeight="1" x14ac:dyDescent="0.25"/>
  <cols>
    <col min="1" max="1" width="4" style="7"/>
    <col min="2" max="2" width="4" style="7" hidden="1" customWidth="1"/>
    <col min="3" max="3" width="75" style="7" bestFit="1" customWidth="1"/>
    <col min="4" max="4" width="2.85546875" style="7" customWidth="1"/>
    <col min="5" max="5" width="52.85546875" style="7" customWidth="1"/>
    <col min="6" max="6" width="2.85546875" style="7" customWidth="1"/>
    <col min="7" max="7" width="40.140625" style="7" bestFit="1" customWidth="1"/>
    <col min="8" max="8" width="7.7109375" style="7" bestFit="1" customWidth="1"/>
    <col min="9" max="16384" width="4" style="7"/>
  </cols>
  <sheetData>
    <row r="1" spans="1:7" ht="16.5" x14ac:dyDescent="0.25"/>
    <row r="2" spans="1:7" ht="16.5" x14ac:dyDescent="0.25">
      <c r="C2" s="295" t="s">
        <v>38</v>
      </c>
      <c r="D2" s="295"/>
      <c r="E2" s="295"/>
      <c r="F2" s="295"/>
      <c r="G2" s="295"/>
    </row>
    <row r="3" spans="1:7" s="175" customFormat="1" x14ac:dyDescent="0.25">
      <c r="C3" s="296" t="s">
        <v>39</v>
      </c>
      <c r="D3" s="296"/>
      <c r="E3" s="296"/>
      <c r="F3" s="296"/>
      <c r="G3" s="296"/>
    </row>
    <row r="4" spans="1:7" ht="12.75" customHeight="1" x14ac:dyDescent="0.25">
      <c r="C4" s="297" t="s">
        <v>40</v>
      </c>
      <c r="D4" s="297"/>
      <c r="E4" s="297"/>
      <c r="F4" s="297"/>
      <c r="G4" s="297"/>
    </row>
    <row r="5" spans="1:7" ht="12.75" customHeight="1" x14ac:dyDescent="0.25">
      <c r="C5" s="298" t="s">
        <v>41</v>
      </c>
      <c r="D5" s="298"/>
      <c r="E5" s="298"/>
      <c r="F5" s="298"/>
      <c r="G5" s="298"/>
    </row>
    <row r="6" spans="1:7" ht="12.75" customHeight="1" x14ac:dyDescent="0.25">
      <c r="C6" s="298" t="s">
        <v>42</v>
      </c>
      <c r="D6" s="298"/>
      <c r="E6" s="298"/>
      <c r="F6" s="298"/>
      <c r="G6" s="298"/>
    </row>
    <row r="7" spans="1:7" ht="12.75" customHeight="1" x14ac:dyDescent="0.3">
      <c r="C7" s="299" t="s">
        <v>43</v>
      </c>
      <c r="D7" s="299"/>
      <c r="E7" s="299"/>
      <c r="F7" s="299"/>
      <c r="G7" s="299"/>
    </row>
    <row r="8" spans="1:7" ht="16.5" x14ac:dyDescent="0.25">
      <c r="C8" s="16"/>
      <c r="D8" s="67"/>
      <c r="E8" s="67"/>
      <c r="F8" s="16"/>
      <c r="G8" s="16"/>
    </row>
    <row r="9" spans="1:7" ht="16.5" x14ac:dyDescent="0.25">
      <c r="C9" s="52" t="s">
        <v>44</v>
      </c>
      <c r="D9" s="19"/>
      <c r="E9" s="22" t="s">
        <v>45</v>
      </c>
      <c r="F9" s="19"/>
      <c r="G9" s="23" t="s">
        <v>20</v>
      </c>
    </row>
    <row r="10" spans="1:7" ht="16.5" x14ac:dyDescent="0.25">
      <c r="C10" s="16"/>
      <c r="D10" s="67"/>
      <c r="E10" s="67"/>
      <c r="F10" s="16"/>
      <c r="G10" s="16"/>
    </row>
    <row r="11" spans="1:7" s="175" customFormat="1" x14ac:dyDescent="0.25">
      <c r="B11" s="177"/>
      <c r="C11" s="188" t="s">
        <v>46</v>
      </c>
      <c r="E11" s="176"/>
    </row>
    <row r="12" spans="1:7" ht="20.25" thickBot="1" x14ac:dyDescent="0.3">
      <c r="A12" s="13"/>
      <c r="B12" s="13"/>
      <c r="C12" s="189" t="s">
        <v>47</v>
      </c>
      <c r="D12" s="190"/>
      <c r="E12" s="191" t="s">
        <v>48</v>
      </c>
      <c r="F12" s="190"/>
      <c r="G12" s="192" t="s">
        <v>49</v>
      </c>
    </row>
    <row r="13" spans="1:7" ht="17.25" thickBot="1" x14ac:dyDescent="0.3">
      <c r="B13" s="14"/>
      <c r="C13" s="68" t="s">
        <v>36</v>
      </c>
      <c r="D13" s="69"/>
      <c r="E13" s="70"/>
      <c r="F13" s="69"/>
      <c r="G13" s="70"/>
    </row>
    <row r="14" spans="1:7" ht="16.5" x14ac:dyDescent="0.25">
      <c r="A14" s="9"/>
      <c r="B14" s="9" t="s">
        <v>36</v>
      </c>
      <c r="C14" s="71" t="s">
        <v>50</v>
      </c>
      <c r="D14" s="31"/>
      <c r="E14" s="103" t="s">
        <v>51</v>
      </c>
      <c r="F14" s="31"/>
      <c r="G14" s="72"/>
    </row>
    <row r="15" spans="1:7" ht="16.5" x14ac:dyDescent="0.25">
      <c r="A15" s="9"/>
      <c r="B15" s="9" t="s">
        <v>36</v>
      </c>
      <c r="C15" s="71" t="s">
        <v>52</v>
      </c>
      <c r="D15" s="31"/>
      <c r="E15" s="74" t="str">
        <f>IFERROR(VLOOKUP($E$14,[1]Lists!$A$3:$G$246,3,FALSE),"")</f>
        <v>SLE</v>
      </c>
      <c r="F15" s="31"/>
      <c r="G15" s="72"/>
    </row>
    <row r="16" spans="1:7" ht="16.5" x14ac:dyDescent="0.25">
      <c r="B16" s="9" t="s">
        <v>36</v>
      </c>
      <c r="C16" s="71" t="s">
        <v>53</v>
      </c>
      <c r="D16" s="31"/>
      <c r="E16" s="74" t="str">
        <f>IFERROR(VLOOKUP($E$14,[1]Lists!$A$3:$G$246,7,FALSE),"")</f>
        <v>Sierra Leonean leone</v>
      </c>
      <c r="F16" s="31"/>
      <c r="G16" s="72"/>
    </row>
    <row r="17" spans="1:7" ht="17.25" thickBot="1" x14ac:dyDescent="0.3">
      <c r="B17" s="9" t="s">
        <v>36</v>
      </c>
      <c r="C17" s="78" t="s">
        <v>54</v>
      </c>
      <c r="D17" s="75"/>
      <c r="E17" s="76" t="str">
        <f>IFERROR(VLOOKUP($E$14,[1]Lists!$A$3:$G$246,5,FALSE),"")</f>
        <v>SLL</v>
      </c>
      <c r="F17" s="75"/>
      <c r="G17" s="77"/>
    </row>
    <row r="18" spans="1:7" ht="17.25" thickBot="1" x14ac:dyDescent="0.3">
      <c r="B18" s="14"/>
      <c r="C18" s="68" t="s">
        <v>55</v>
      </c>
      <c r="D18" s="69"/>
      <c r="E18" s="70"/>
      <c r="F18" s="69"/>
      <c r="G18" s="70"/>
    </row>
    <row r="19" spans="1:7" ht="16.5" x14ac:dyDescent="0.25">
      <c r="B19" s="9" t="s">
        <v>55</v>
      </c>
      <c r="C19" s="71" t="s">
        <v>56</v>
      </c>
      <c r="D19" s="31"/>
      <c r="E19" s="104">
        <v>44562</v>
      </c>
      <c r="F19" s="31"/>
      <c r="G19" s="72"/>
    </row>
    <row r="20" spans="1:7" ht="17.25" thickBot="1" x14ac:dyDescent="0.3">
      <c r="B20" s="9" t="s">
        <v>55</v>
      </c>
      <c r="C20" s="78" t="s">
        <v>57</v>
      </c>
      <c r="D20" s="75"/>
      <c r="E20" s="104">
        <v>44926</v>
      </c>
      <c r="F20" s="75"/>
      <c r="G20" s="77"/>
    </row>
    <row r="21" spans="1:7" ht="17.25" thickBot="1" x14ac:dyDescent="0.3">
      <c r="B21" s="14"/>
      <c r="C21" s="68" t="s">
        <v>58</v>
      </c>
      <c r="D21" s="69"/>
      <c r="E21" s="217"/>
      <c r="F21" s="69"/>
      <c r="G21" s="70"/>
    </row>
    <row r="22" spans="1:7" ht="16.5" x14ac:dyDescent="0.25">
      <c r="B22" s="9" t="s">
        <v>58</v>
      </c>
      <c r="C22" s="79" t="s">
        <v>59</v>
      </c>
      <c r="D22" s="31"/>
      <c r="E22" s="103" t="s">
        <v>60</v>
      </c>
      <c r="F22" s="31"/>
      <c r="G22" s="72"/>
    </row>
    <row r="23" spans="1:7" ht="16.5" x14ac:dyDescent="0.25">
      <c r="A23" s="9"/>
      <c r="B23" s="9" t="s">
        <v>58</v>
      </c>
      <c r="C23" s="71" t="s">
        <v>61</v>
      </c>
      <c r="D23" s="31"/>
      <c r="E23" s="105" t="s">
        <v>62</v>
      </c>
      <c r="F23" s="31"/>
      <c r="G23" s="72"/>
    </row>
    <row r="24" spans="1:7" ht="16.5" x14ac:dyDescent="0.25">
      <c r="B24" s="9" t="s">
        <v>58</v>
      </c>
      <c r="C24" s="71" t="s">
        <v>63</v>
      </c>
      <c r="D24" s="31"/>
      <c r="E24" s="106">
        <v>45657</v>
      </c>
      <c r="F24" s="31"/>
      <c r="G24" s="72"/>
    </row>
    <row r="25" spans="1:7" ht="16.5" x14ac:dyDescent="0.25">
      <c r="A25" s="9"/>
      <c r="B25" s="9" t="s">
        <v>58</v>
      </c>
      <c r="C25" s="71" t="s">
        <v>64</v>
      </c>
      <c r="D25" s="31"/>
      <c r="E25" s="255" t="s">
        <v>65</v>
      </c>
      <c r="F25" s="31"/>
      <c r="G25" s="72"/>
    </row>
    <row r="26" spans="1:7" ht="16.5" x14ac:dyDescent="0.25">
      <c r="B26" s="9" t="s">
        <v>58</v>
      </c>
      <c r="C26" s="80" t="s">
        <v>66</v>
      </c>
      <c r="D26" s="81"/>
      <c r="E26" s="105" t="s">
        <v>67</v>
      </c>
      <c r="F26" s="81"/>
      <c r="G26" s="82"/>
    </row>
    <row r="27" spans="1:7" ht="16.5" x14ac:dyDescent="0.25">
      <c r="B27" s="9" t="s">
        <v>58</v>
      </c>
      <c r="C27" s="71" t="s">
        <v>68</v>
      </c>
      <c r="D27" s="31"/>
      <c r="E27" s="106" t="s">
        <v>69</v>
      </c>
      <c r="F27" s="31"/>
      <c r="G27" s="83"/>
    </row>
    <row r="28" spans="1:7" ht="16.5" x14ac:dyDescent="0.25">
      <c r="A28" s="9"/>
      <c r="B28" s="9" t="s">
        <v>58</v>
      </c>
      <c r="C28" s="71" t="s">
        <v>70</v>
      </c>
      <c r="D28" s="31"/>
      <c r="E28" s="254" t="s">
        <v>69</v>
      </c>
      <c r="F28" s="31"/>
      <c r="G28" s="83"/>
    </row>
    <row r="29" spans="1:7" ht="16.5" x14ac:dyDescent="0.25">
      <c r="B29" s="9" t="s">
        <v>58</v>
      </c>
      <c r="C29" s="80" t="s">
        <v>71</v>
      </c>
      <c r="D29" s="81"/>
      <c r="E29" s="105" t="s">
        <v>67</v>
      </c>
      <c r="F29" s="84"/>
      <c r="G29" s="85"/>
    </row>
    <row r="30" spans="1:7" ht="16.5" x14ac:dyDescent="0.25">
      <c r="A30" s="9"/>
      <c r="B30" s="9" t="s">
        <v>58</v>
      </c>
      <c r="C30" s="71" t="s">
        <v>72</v>
      </c>
      <c r="D30" s="31"/>
      <c r="E30" s="106" t="s">
        <v>69</v>
      </c>
      <c r="F30" s="31"/>
      <c r="G30" s="72"/>
    </row>
    <row r="31" spans="1:7" ht="17.25" thickBot="1" x14ac:dyDescent="0.3">
      <c r="A31" s="9"/>
      <c r="B31" s="9" t="s">
        <v>58</v>
      </c>
      <c r="C31" s="71" t="s">
        <v>73</v>
      </c>
      <c r="D31" s="86"/>
      <c r="E31" s="259" t="s">
        <v>69</v>
      </c>
      <c r="F31" s="75"/>
      <c r="G31" s="87"/>
    </row>
    <row r="32" spans="1:7" ht="15.95" customHeight="1" thickBot="1" x14ac:dyDescent="0.3">
      <c r="C32" s="187" t="s">
        <v>74</v>
      </c>
      <c r="D32" s="218"/>
      <c r="E32" s="258"/>
      <c r="F32" s="219"/>
      <c r="G32" s="34"/>
    </row>
    <row r="33" spans="1:8" ht="16.5" x14ac:dyDescent="0.25">
      <c r="A33" s="9"/>
      <c r="B33" s="11"/>
      <c r="C33" s="88" t="s">
        <v>75</v>
      </c>
      <c r="D33" s="31"/>
      <c r="E33" s="257" t="s">
        <v>60</v>
      </c>
      <c r="F33" s="16"/>
      <c r="G33" s="89"/>
    </row>
    <row r="34" spans="1:8" ht="17.25" thickBot="1" x14ac:dyDescent="0.3">
      <c r="B34" s="9" t="s">
        <v>76</v>
      </c>
      <c r="C34" s="90" t="s">
        <v>77</v>
      </c>
      <c r="D34" s="75"/>
      <c r="E34" s="256" t="s">
        <v>78</v>
      </c>
      <c r="F34" s="69"/>
      <c r="G34" s="215"/>
    </row>
    <row r="35" spans="1:8" ht="18" customHeight="1" thickBot="1" x14ac:dyDescent="0.3">
      <c r="A35" s="9"/>
      <c r="B35" s="9" t="s">
        <v>76</v>
      </c>
      <c r="C35" s="68" t="s">
        <v>76</v>
      </c>
      <c r="D35" s="69"/>
      <c r="E35" s="219"/>
      <c r="F35" s="69"/>
      <c r="G35" s="219"/>
    </row>
    <row r="36" spans="1:8" ht="15.6" customHeight="1" x14ac:dyDescent="0.25">
      <c r="B36" s="9" t="s">
        <v>76</v>
      </c>
      <c r="C36" s="73" t="s">
        <v>79</v>
      </c>
      <c r="D36" s="31"/>
      <c r="E36" s="74"/>
      <c r="F36" s="31"/>
      <c r="G36" s="31"/>
    </row>
    <row r="37" spans="1:8" ht="16.5" customHeight="1" x14ac:dyDescent="0.25">
      <c r="A37" s="9"/>
      <c r="B37" s="9" t="s">
        <v>76</v>
      </c>
      <c r="C37" s="91" t="s">
        <v>80</v>
      </c>
      <c r="D37" s="31"/>
      <c r="E37" s="105" t="s">
        <v>60</v>
      </c>
      <c r="F37" s="31"/>
      <c r="G37" s="83"/>
    </row>
    <row r="38" spans="1:8" ht="16.5" customHeight="1" x14ac:dyDescent="0.25">
      <c r="A38" s="9"/>
      <c r="B38" s="9" t="s">
        <v>76</v>
      </c>
      <c r="C38" s="91" t="s">
        <v>81</v>
      </c>
      <c r="D38" s="31"/>
      <c r="E38" s="105" t="s">
        <v>60</v>
      </c>
      <c r="F38" s="31"/>
      <c r="G38" s="83"/>
    </row>
    <row r="39" spans="1:8" ht="15.6" customHeight="1" x14ac:dyDescent="0.25">
      <c r="B39" s="9" t="s">
        <v>76</v>
      </c>
      <c r="C39" s="91" t="s">
        <v>82</v>
      </c>
      <c r="D39" s="31"/>
      <c r="E39" s="105" t="s">
        <v>60</v>
      </c>
      <c r="F39" s="31"/>
      <c r="G39" s="83"/>
    </row>
    <row r="40" spans="1:8" ht="18" customHeight="1" x14ac:dyDescent="0.25">
      <c r="B40" s="9" t="s">
        <v>76</v>
      </c>
      <c r="C40" s="91" t="s">
        <v>83</v>
      </c>
      <c r="D40" s="31"/>
      <c r="E40" s="105" t="s">
        <v>67</v>
      </c>
      <c r="F40" s="31"/>
      <c r="G40" s="83"/>
    </row>
    <row r="41" spans="1:8" ht="16.5" x14ac:dyDescent="0.25">
      <c r="B41" s="9" t="s">
        <v>76</v>
      </c>
      <c r="C41" s="92" t="s">
        <v>84</v>
      </c>
      <c r="D41" s="31"/>
      <c r="E41" s="105"/>
      <c r="F41" s="31"/>
      <c r="G41" s="83"/>
    </row>
    <row r="42" spans="1:8" ht="16.5" x14ac:dyDescent="0.25">
      <c r="B42" s="9" t="s">
        <v>76</v>
      </c>
      <c r="C42" s="221" t="s">
        <v>85</v>
      </c>
      <c r="D42" s="31"/>
      <c r="E42" s="228">
        <v>7</v>
      </c>
      <c r="F42" s="31"/>
      <c r="G42" s="83"/>
    </row>
    <row r="43" spans="1:8" ht="16.5" x14ac:dyDescent="0.25">
      <c r="B43" s="9" t="s">
        <v>76</v>
      </c>
      <c r="C43" s="221" t="s">
        <v>86</v>
      </c>
      <c r="D43" s="93"/>
      <c r="E43" s="228">
        <v>18</v>
      </c>
      <c r="F43" s="31"/>
      <c r="G43" s="94"/>
    </row>
    <row r="44" spans="1:8" ht="16.5" x14ac:dyDescent="0.25">
      <c r="B44" s="9" t="s">
        <v>76</v>
      </c>
      <c r="C44" s="95" t="s">
        <v>87</v>
      </c>
      <c r="D44" s="31"/>
      <c r="E44" s="107" t="s">
        <v>88</v>
      </c>
      <c r="F44" s="81"/>
      <c r="G44" s="83"/>
    </row>
    <row r="45" spans="1:8" ht="16.5" x14ac:dyDescent="0.25">
      <c r="B45" s="9" t="s">
        <v>76</v>
      </c>
      <c r="C45" s="96" t="s">
        <v>89</v>
      </c>
      <c r="D45" s="31"/>
      <c r="E45" s="206">
        <v>18.838999999999999</v>
      </c>
      <c r="F45" s="31"/>
      <c r="G45" s="83"/>
    </row>
    <row r="46" spans="1:8" ht="29.25" thickBot="1" x14ac:dyDescent="0.3">
      <c r="B46" s="9" t="s">
        <v>76</v>
      </c>
      <c r="C46" s="186" t="s">
        <v>90</v>
      </c>
      <c r="D46" s="75"/>
      <c r="E46" s="256" t="s">
        <v>91</v>
      </c>
      <c r="F46" s="75"/>
      <c r="G46" s="220"/>
      <c r="H46" s="260"/>
    </row>
    <row r="47" spans="1:8" s="13" customFormat="1" ht="17.25" thickBot="1" x14ac:dyDescent="0.3">
      <c r="A47" s="7"/>
      <c r="B47" s="9" t="s">
        <v>76</v>
      </c>
      <c r="C47" s="184" t="s">
        <v>92</v>
      </c>
      <c r="D47" s="75"/>
      <c r="E47" s="185"/>
      <c r="F47" s="75"/>
      <c r="G47" s="114"/>
    </row>
    <row r="48" spans="1:8" ht="15.6" customHeight="1" x14ac:dyDescent="0.25">
      <c r="B48" s="9" t="s">
        <v>76</v>
      </c>
      <c r="C48" s="91" t="s">
        <v>93</v>
      </c>
      <c r="D48" s="31"/>
      <c r="E48" s="105" t="s">
        <v>60</v>
      </c>
      <c r="F48" s="31"/>
      <c r="G48" s="83"/>
    </row>
    <row r="49" spans="1:7" s="9" customFormat="1" ht="16.5" x14ac:dyDescent="0.25">
      <c r="A49" s="7"/>
      <c r="C49" s="91" t="s">
        <v>94</v>
      </c>
      <c r="D49" s="31"/>
      <c r="E49" s="105" t="s">
        <v>60</v>
      </c>
      <c r="F49" s="31"/>
      <c r="G49" s="83"/>
    </row>
    <row r="50" spans="1:7" s="9" customFormat="1" ht="15.6" customHeight="1" x14ac:dyDescent="0.25">
      <c r="A50" s="7"/>
      <c r="C50" s="91" t="s">
        <v>95</v>
      </c>
      <c r="D50" s="31"/>
      <c r="E50" s="105" t="s">
        <v>60</v>
      </c>
      <c r="F50" s="31"/>
      <c r="G50" s="83"/>
    </row>
    <row r="51" spans="1:7" ht="17.25" thickBot="1" x14ac:dyDescent="0.3">
      <c r="B51" s="9"/>
      <c r="C51" s="112" t="s">
        <v>96</v>
      </c>
      <c r="D51" s="75"/>
      <c r="E51" s="113" t="s">
        <v>60</v>
      </c>
      <c r="F51" s="75"/>
      <c r="G51" s="114"/>
    </row>
    <row r="52" spans="1:7" ht="17.25" thickBot="1" x14ac:dyDescent="0.3">
      <c r="B52" s="9"/>
      <c r="C52" s="109" t="s">
        <v>97</v>
      </c>
      <c r="D52" s="110"/>
      <c r="E52" s="111">
        <f>SUM(E53:E56)</f>
        <v>1</v>
      </c>
      <c r="F52" s="110"/>
      <c r="G52" s="110"/>
    </row>
    <row r="53" spans="1:7" ht="16.5" x14ac:dyDescent="0.25">
      <c r="B53" s="9"/>
      <c r="C53" s="71" t="s">
        <v>98</v>
      </c>
      <c r="D53" s="31"/>
      <c r="E53" s="97">
        <f>COUNTIF('Part 2 - Disclosure checklist'!$D:$D,Lists!$K$4)/SUM(COUNTIF('Part 2 - Disclosure checklist'!$D:$D,"*EITI Reporting or systematically disclosed?*"),COUNTIF('Part 2 - Disclosure checklist'!$D:$D,Lists!$K$4),COUNTIF('Part 2 - Disclosure checklist'!$D:$D,Lists!$K$5),COUNTIF('Part 2 - Disclosure checklist'!$D:$D,Lists!$K$6),COUNTIF('Part 2 - Disclosure checklist'!$D:$D,Lists!$K$7))</f>
        <v>0.19298245614035087</v>
      </c>
      <c r="F53" s="31"/>
      <c r="G53" s="98" t="s">
        <v>99</v>
      </c>
    </row>
    <row r="54" spans="1:7" s="9" customFormat="1" ht="16.5" x14ac:dyDescent="0.25">
      <c r="B54" s="14"/>
      <c r="C54" s="71" t="s">
        <v>100</v>
      </c>
      <c r="D54" s="31"/>
      <c r="E54" s="97">
        <f>COUNTIF('Part 2 - Disclosure checklist'!$D:$D,Lists!$K$5)/SUM(COUNTIF('Part 2 - Disclosure checklist'!$D:$D,"*EITI Reporting or systematically disclosed?*"),COUNTIF('Part 2 - Disclosure checklist'!$D:$D,Lists!$K$4),COUNTIF('Part 2 - Disclosure checklist'!$D:$D,Lists!$K$5),COUNTIF('Part 2 - Disclosure checklist'!$D:$D,Lists!$K$6),COUNTIF('Part 2 - Disclosure checklist'!$D:$D,Lists!$K$7))</f>
        <v>0.50877192982456143</v>
      </c>
      <c r="F54" s="31"/>
      <c r="G54" s="98" t="s">
        <v>99</v>
      </c>
    </row>
    <row r="55" spans="1:7" s="9" customFormat="1" ht="16.5" x14ac:dyDescent="0.25">
      <c r="A55" s="7"/>
      <c r="B55" s="9" t="s">
        <v>101</v>
      </c>
      <c r="C55" s="71" t="s">
        <v>102</v>
      </c>
      <c r="D55" s="31"/>
      <c r="E55" s="97">
        <f>COUNTIF('Part 2 - Disclosure checklist'!$D:$D,Lists!$K$6)/SUM(COUNTIF('Part 2 - Disclosure checklist'!$D:$D,"*EITI Reporting or systematically disclosed?*"),COUNTIF('Part 2 - Disclosure checklist'!$D:$D,Lists!$K$4),COUNTIF('Part 2 - Disclosure checklist'!$D:$D,Lists!$K$5),COUNTIF('Part 2 - Disclosure checklist'!$D:$D,Lists!$K$6),COUNTIF('Part 2 - Disclosure checklist'!$D:$D,Lists!$K$7))</f>
        <v>0.10526315789473684</v>
      </c>
      <c r="F55" s="31"/>
      <c r="G55" s="98" t="s">
        <v>99</v>
      </c>
    </row>
    <row r="56" spans="1:7" ht="15" customHeight="1" thickBot="1" x14ac:dyDescent="0.3">
      <c r="B56" s="9" t="s">
        <v>101</v>
      </c>
      <c r="C56" s="71" t="s">
        <v>103</v>
      </c>
      <c r="D56" s="31"/>
      <c r="E56" s="97">
        <f>COUNTIF('Part 2 - Disclosure checklist'!$D:$D,Lists!$K$7)/SUM(COUNTIF('Part 2 - Disclosure checklist'!$D:$D,"*EITI Reporting or systematically disclosed?*"),COUNTIF('Part 2 - Disclosure checklist'!$D:$D,Lists!$K$4),COUNTIF('Part 2 - Disclosure checklist'!$D:$D,Lists!$K$5),COUNTIF('Part 2 - Disclosure checklist'!$D:$D,Lists!$K$6),COUNTIF('Part 2 - Disclosure checklist'!$D:$D,Lists!$K$7))</f>
        <v>0.19298245614035087</v>
      </c>
      <c r="F56" s="31"/>
      <c r="G56" s="98" t="s">
        <v>99</v>
      </c>
    </row>
    <row r="57" spans="1:7" ht="17.25" thickBot="1" x14ac:dyDescent="0.3">
      <c r="B57" s="9" t="s">
        <v>101</v>
      </c>
      <c r="C57" s="99" t="s">
        <v>104</v>
      </c>
      <c r="D57" s="100"/>
      <c r="E57" s="101"/>
      <c r="F57" s="100"/>
      <c r="G57" s="100"/>
    </row>
    <row r="58" spans="1:7" s="9" customFormat="1" ht="16.5" x14ac:dyDescent="0.25">
      <c r="A58" s="7"/>
      <c r="B58" s="9" t="s">
        <v>101</v>
      </c>
      <c r="C58" s="71" t="s">
        <v>105</v>
      </c>
      <c r="D58" s="31"/>
      <c r="E58" s="103" t="s">
        <v>106</v>
      </c>
      <c r="F58" s="31"/>
      <c r="G58" s="72"/>
    </row>
    <row r="59" spans="1:7" ht="16.5" x14ac:dyDescent="0.25">
      <c r="C59" s="71" t="s">
        <v>107</v>
      </c>
      <c r="D59" s="31"/>
      <c r="E59" s="103" t="s">
        <v>108</v>
      </c>
      <c r="F59" s="31"/>
      <c r="G59" s="72"/>
    </row>
    <row r="60" spans="1:7" ht="16.5" x14ac:dyDescent="0.25">
      <c r="C60" s="71" t="s">
        <v>109</v>
      </c>
      <c r="D60" s="31"/>
      <c r="E60" s="201" t="s">
        <v>110</v>
      </c>
      <c r="F60" s="31"/>
      <c r="G60" s="72" t="s">
        <v>111</v>
      </c>
    </row>
    <row r="61" spans="1:7" ht="17.25" thickBot="1" x14ac:dyDescent="0.3">
      <c r="C61" s="102"/>
      <c r="D61" s="75"/>
      <c r="E61" s="76"/>
      <c r="F61" s="75"/>
      <c r="G61" s="86"/>
    </row>
    <row r="62" spans="1:7" s="9" customFormat="1" ht="17.25" thickBot="1" x14ac:dyDescent="0.3">
      <c r="A62" s="7"/>
      <c r="B62" s="7"/>
      <c r="C62" s="300"/>
      <c r="D62" s="300"/>
      <c r="E62" s="300"/>
      <c r="F62" s="300"/>
      <c r="G62" s="300"/>
    </row>
    <row r="63" spans="1:7" s="16" customFormat="1" ht="16.5" thickBot="1" x14ac:dyDescent="0.3">
      <c r="C63" s="291" t="s">
        <v>32</v>
      </c>
      <c r="D63" s="292"/>
      <c r="E63" s="292"/>
      <c r="F63" s="292"/>
      <c r="G63" s="293"/>
    </row>
    <row r="64" spans="1:7" s="16" customFormat="1" ht="16.5" thickBot="1" x14ac:dyDescent="0.3">
      <c r="C64" s="291" t="s">
        <v>33</v>
      </c>
      <c r="D64" s="292"/>
      <c r="E64" s="292"/>
      <c r="F64" s="292"/>
      <c r="G64" s="293"/>
    </row>
    <row r="65" spans="2:7" s="16" customFormat="1" ht="16.5" thickBot="1" x14ac:dyDescent="0.3">
      <c r="C65" s="301"/>
      <c r="D65" s="301"/>
      <c r="E65" s="301"/>
      <c r="F65" s="301"/>
      <c r="G65" s="301"/>
    </row>
    <row r="66" spans="2:7" s="16" customFormat="1" ht="18.75" customHeight="1" x14ac:dyDescent="0.25">
      <c r="C66" s="302" t="s">
        <v>34</v>
      </c>
      <c r="D66" s="302"/>
      <c r="E66" s="302"/>
      <c r="F66" s="302"/>
      <c r="G66" s="302"/>
    </row>
    <row r="67" spans="2:7" s="16" customFormat="1" ht="15.75" x14ac:dyDescent="0.25">
      <c r="C67" s="286" t="s">
        <v>35</v>
      </c>
      <c r="D67" s="286"/>
      <c r="E67" s="286"/>
      <c r="F67" s="286"/>
      <c r="G67" s="286"/>
    </row>
    <row r="68" spans="2:7" s="16" customFormat="1" ht="15.75" x14ac:dyDescent="0.25">
      <c r="B68" s="31" t="s">
        <v>36</v>
      </c>
      <c r="C68" s="304" t="s">
        <v>37</v>
      </c>
      <c r="D68" s="304"/>
      <c r="E68" s="304"/>
      <c r="F68" s="304"/>
      <c r="G68" s="304"/>
    </row>
    <row r="69" spans="2:7" ht="16.5" x14ac:dyDescent="0.25">
      <c r="C69" s="10"/>
      <c r="D69" s="9"/>
      <c r="E69" s="10"/>
      <c r="F69" s="9"/>
      <c r="G69" s="9"/>
    </row>
    <row r="70" spans="2:7" ht="15" customHeight="1" x14ac:dyDescent="0.25">
      <c r="C70" s="8"/>
      <c r="D70" s="8"/>
      <c r="E70" s="8"/>
      <c r="F70" s="8"/>
    </row>
    <row r="71" spans="2:7" ht="15" customHeight="1" x14ac:dyDescent="0.25"/>
    <row r="72" spans="2:7" ht="16.5" x14ac:dyDescent="0.25">
      <c r="C72" s="305"/>
      <c r="D72" s="305"/>
      <c r="E72" s="305"/>
      <c r="F72" s="305"/>
      <c r="G72" s="305"/>
    </row>
    <row r="73" spans="2:7" ht="16.5" x14ac:dyDescent="0.25">
      <c r="C73" s="305"/>
      <c r="D73" s="305"/>
      <c r="E73" s="305"/>
      <c r="F73" s="305"/>
      <c r="G73" s="305"/>
    </row>
    <row r="74" spans="2:7" ht="18.75" customHeight="1" x14ac:dyDescent="0.25">
      <c r="C74" s="305"/>
      <c r="D74" s="305"/>
      <c r="E74" s="305"/>
      <c r="F74" s="305"/>
      <c r="G74" s="305"/>
    </row>
    <row r="75" spans="2:7" ht="16.5" x14ac:dyDescent="0.25">
      <c r="C75" s="305"/>
      <c r="D75" s="305"/>
      <c r="E75" s="305"/>
      <c r="F75" s="305"/>
      <c r="G75" s="305"/>
    </row>
    <row r="76" spans="2:7" ht="16.5" x14ac:dyDescent="0.25">
      <c r="C76" s="8"/>
      <c r="D76" s="8"/>
      <c r="E76" s="8"/>
      <c r="F76" s="8"/>
    </row>
    <row r="77" spans="2:7" ht="16.5" x14ac:dyDescent="0.25">
      <c r="C77" s="303"/>
      <c r="D77" s="303"/>
      <c r="E77" s="303"/>
    </row>
    <row r="78" spans="2:7" ht="16.5" x14ac:dyDescent="0.25">
      <c r="C78" s="303"/>
      <c r="D78" s="303"/>
      <c r="E78" s="303"/>
    </row>
    <row r="79" spans="2:7" ht="16.5" x14ac:dyDescent="0.25"/>
    <row r="80" spans="2:7" ht="16.5" x14ac:dyDescent="0.25"/>
    <row r="81" ht="16.5" x14ac:dyDescent="0.25"/>
    <row r="82" ht="16.5" x14ac:dyDescent="0.25"/>
    <row r="83" ht="16.5" x14ac:dyDescent="0.25"/>
    <row r="84" ht="16.5" x14ac:dyDescent="0.25"/>
    <row r="85" ht="16.5" x14ac:dyDescent="0.25"/>
    <row r="86" ht="16.5" x14ac:dyDescent="0.25"/>
    <row r="87" ht="16.5" x14ac:dyDescent="0.25"/>
    <row r="88" ht="16.5" x14ac:dyDescent="0.25"/>
    <row r="89" ht="16.5" x14ac:dyDescent="0.25"/>
    <row r="90" ht="16.5" x14ac:dyDescent="0.25"/>
    <row r="91" ht="16.5" x14ac:dyDescent="0.25"/>
    <row r="92" ht="16.5" x14ac:dyDescent="0.25"/>
    <row r="93" ht="16.5" x14ac:dyDescent="0.25"/>
    <row r="94" ht="16.5" x14ac:dyDescent="0.25"/>
    <row r="95" ht="16.5" x14ac:dyDescent="0.25"/>
  </sheetData>
  <sheetProtection selectLockedCells="1"/>
  <dataConsolidate/>
  <mergeCells count="19">
    <mergeCell ref="C66:G66"/>
    <mergeCell ref="C67:G67"/>
    <mergeCell ref="C78:E78"/>
    <mergeCell ref="C68:G68"/>
    <mergeCell ref="C72:G72"/>
    <mergeCell ref="C73:G73"/>
    <mergeCell ref="C74:G74"/>
    <mergeCell ref="C75:G75"/>
    <mergeCell ref="C77:E77"/>
    <mergeCell ref="C7:G7"/>
    <mergeCell ref="C62:G62"/>
    <mergeCell ref="C63:G63"/>
    <mergeCell ref="C64:G64"/>
    <mergeCell ref="C65:G65"/>
    <mergeCell ref="C2:G2"/>
    <mergeCell ref="C3:G3"/>
    <mergeCell ref="C4:G4"/>
    <mergeCell ref="C5:G5"/>
    <mergeCell ref="C6:G6"/>
  </mergeCells>
  <dataValidations xWindow="864" yWindow="724" count="9">
    <dataValidation type="list" allowBlank="1" showInputMessage="1" showErrorMessage="1" promptTitle="Choose from drop-down menu" prompt="Please select the relevant country from the drop-down menu" sqref="E14" xr:uid="{00000000-0002-0000-0200-000001000000}">
      <formula1>Countries_list</formula1>
    </dataValidation>
    <dataValidation showInputMessage="1" showErrorMessage="1" sqref="C32" xr:uid="{00000000-0002-0000-0200-000002000000}"/>
    <dataValidation allowBlank="1" showInputMessage="1" showErrorMessage="1" errorTitle="Invalid entry" error="_x000a_Please choose among the following:_x000a__x000a_Yes_x000a_No_x000a_Partially_x000a_Not applicable" promptTitle="Other Sector" prompt="Please specify the name of the other sector(s) covered by the Report" sqref="E41" xr:uid="{00000000-0002-0000-0200-000003000000}"/>
    <dataValidation type="whole" showInputMessage="1" showErrorMessage="1" sqref="E52:G57" xr:uid="{00000000-0002-0000-0200-000004000000}">
      <formula1>999999</formula1>
      <formula2>99999999</formula2>
    </dataValidation>
    <dataValidation type="whole" operator="greaterThanOrEqual" allowBlank="1" showInputMessage="1" showErrorMessage="1" errorTitle="Number" error="Please input a number in this cell" sqref="E42:E43" xr:uid="{00000000-0002-0000-0200-000006000000}">
      <formula1>1</formula1>
    </dataValidation>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9 E26" xr:uid="{00000000-0002-0000-0200-000008000000}">
      <formula1>Simple_options_list</formula1>
    </dataValidation>
    <dataValidation type="decimal" errorStyle="warning" allowBlank="1" showInputMessage="1" showErrorMessage="1" errorTitle="Non-number value detected" error="Only input numbers in this cell. If additional information is appropriate, please include in appropriate columns on the right." promptTitle="Exchange/conversion rate" prompt="Please input the relevant exchange rate from 1 USD to the currency reported above._x000a__x000a_If additional information is relevant, include this in comment section." sqref="E45" xr:uid="{00000000-0002-0000-0200-00000A000000}">
      <formula1>0</formula1>
      <formula2>9999999999999990000</formula2>
    </dataValidation>
    <dataValidation allowBlank="1" showInputMessage="1" showErrorMessage="1" promptTitle="Entity name" prompt="Insert name of the organisation, company, or government agency here" sqref="E23" xr:uid="{00000000-0002-0000-0200-00000B000000}"/>
    <dataValidation type="date" allowBlank="1" showInputMessage="1" showErrorMessage="1" errorTitle="Incorrect format" error="Please revise information according to specified format" promptTitle="Input date in specific format" prompt="YYYY-MM-DD" sqref="E19:E20" xr:uid="{00000000-0002-0000-0200-00000D000000}">
      <formula1>36161</formula1>
      <formula2>47848</formula2>
    </dataValidation>
  </dataValidations>
  <hyperlinks>
    <hyperlink ref="C44" r:id="rId1" display="Reporting currency (ISO-4217)" xr:uid="{00000000-0004-0000-0200-000000000000}"/>
    <hyperlink ref="C47" r:id="rId2" location="r4-7" xr:uid="{00000000-0004-0000-0200-000001000000}"/>
    <hyperlink ref="C7" r:id="rId3" xr:uid="{00000000-0004-0000-0200-000002000000}"/>
    <hyperlink ref="C32" r:id="rId4" location="r7-2" display="Public debate (Requirement 7.1)" xr:uid="{00000000-0004-0000-0200-000003000000}"/>
    <hyperlink ref="E60" r:id="rId5" display="baimbak@yahoo.co.uk  / Maher.Kabsi @bdo-ifi.com" xr:uid="{00000000-0004-0000-0200-000004000000}"/>
    <hyperlink ref="E34" r:id="rId6" xr:uid="{00000000-0004-0000-0200-000005000000}"/>
    <hyperlink ref="E25" r:id="rId7" xr:uid="{22D45F4C-90EB-4717-B86C-B52108934B45}"/>
    <hyperlink ref="E46" r:id="rId8" xr:uid="{498963A8-EFFF-47A2-B473-ABEE8F35C749}"/>
  </hyperlinks>
  <pageMargins left="0.25" right="0.25" top="0.75" bottom="0.75" header="0.3" footer="0.3"/>
  <pageSetup paperSize="8" fitToHeight="0" orientation="landscape" horizontalDpi="2400" verticalDpi="24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L231"/>
  <sheetViews>
    <sheetView showGridLines="0" zoomScale="82" zoomScaleNormal="82" workbookViewId="0"/>
  </sheetViews>
  <sheetFormatPr defaultColWidth="4" defaultRowHeight="24" customHeight="1" x14ac:dyDescent="0.25"/>
  <cols>
    <col min="1" max="1" width="4" style="7"/>
    <col min="2" max="2" width="56.5703125" style="7" customWidth="1"/>
    <col min="3" max="3" width="4" style="7"/>
    <col min="4" max="4" width="50.5703125" style="7" customWidth="1"/>
    <col min="5" max="5" width="5.42578125" style="7" customWidth="1"/>
    <col min="6" max="6" width="50.5703125" style="7" customWidth="1"/>
    <col min="7" max="7" width="4" style="7"/>
    <col min="8" max="8" width="53.85546875" style="7" customWidth="1"/>
    <col min="9" max="9" width="16.7109375" style="7" customWidth="1"/>
    <col min="10" max="11" width="4" style="7"/>
    <col min="12" max="12" width="20.42578125" style="7" bestFit="1" customWidth="1"/>
    <col min="13" max="16384" width="4" style="7"/>
  </cols>
  <sheetData>
    <row r="1" spans="2:8" ht="16.5" x14ac:dyDescent="0.25"/>
    <row r="2" spans="2:8" s="16" customFormat="1" ht="15.75" x14ac:dyDescent="0.25">
      <c r="B2" s="295" t="s">
        <v>112</v>
      </c>
      <c r="C2" s="295"/>
      <c r="D2" s="295"/>
      <c r="E2" s="295"/>
      <c r="F2" s="295"/>
      <c r="G2" s="295"/>
      <c r="H2" s="295"/>
    </row>
    <row r="3" spans="2:8" s="175" customFormat="1" x14ac:dyDescent="0.25">
      <c r="B3" s="296" t="s">
        <v>39</v>
      </c>
      <c r="C3" s="296"/>
      <c r="D3" s="296"/>
      <c r="E3" s="296"/>
      <c r="F3" s="296"/>
      <c r="G3" s="296"/>
      <c r="H3" s="296"/>
    </row>
    <row r="4" spans="2:8" s="16" customFormat="1" ht="17.100000000000001" customHeight="1" x14ac:dyDescent="0.25">
      <c r="B4" s="306" t="s">
        <v>113</v>
      </c>
      <c r="C4" s="306"/>
      <c r="D4" s="306"/>
      <c r="E4" s="306"/>
      <c r="F4" s="306"/>
      <c r="G4" s="306"/>
      <c r="H4" s="306"/>
    </row>
    <row r="5" spans="2:8" s="16" customFormat="1" ht="15.75" x14ac:dyDescent="0.25">
      <c r="B5" s="298" t="s">
        <v>114</v>
      </c>
      <c r="C5" s="298"/>
      <c r="D5" s="298"/>
      <c r="E5" s="298"/>
      <c r="F5" s="298"/>
      <c r="G5" s="298"/>
      <c r="H5" s="298"/>
    </row>
    <row r="6" spans="2:8" s="16" customFormat="1" ht="15.75" x14ac:dyDescent="0.25">
      <c r="B6" s="298" t="s">
        <v>115</v>
      </c>
      <c r="C6" s="298"/>
      <c r="D6" s="298"/>
      <c r="E6" s="298"/>
      <c r="F6" s="298"/>
      <c r="G6" s="298"/>
      <c r="H6" s="298"/>
    </row>
    <row r="7" spans="2:8" s="16" customFormat="1" ht="15.75" x14ac:dyDescent="0.25">
      <c r="B7" s="298" t="s">
        <v>116</v>
      </c>
      <c r="C7" s="298"/>
      <c r="D7" s="298"/>
      <c r="E7" s="298"/>
      <c r="F7" s="298"/>
      <c r="G7" s="298"/>
      <c r="H7" s="298"/>
    </row>
    <row r="8" spans="2:8" s="16" customFormat="1" ht="17.100000000000001" customHeight="1" x14ac:dyDescent="0.25">
      <c r="B8" s="298" t="s">
        <v>117</v>
      </c>
      <c r="C8" s="298"/>
      <c r="D8" s="298"/>
      <c r="E8" s="298"/>
      <c r="F8" s="298"/>
      <c r="G8" s="298"/>
      <c r="H8" s="298"/>
    </row>
    <row r="9" spans="2:8" s="16" customFormat="1" ht="15" customHeight="1" x14ac:dyDescent="0.3">
      <c r="B9" s="312" t="s">
        <v>118</v>
      </c>
      <c r="C9" s="312"/>
      <c r="D9" s="312"/>
      <c r="E9" s="312"/>
      <c r="F9" s="312"/>
      <c r="G9" s="312"/>
      <c r="H9" s="312"/>
    </row>
    <row r="10" spans="2:8" s="16" customFormat="1" ht="15" customHeight="1" x14ac:dyDescent="0.3">
      <c r="E10" s="115"/>
      <c r="F10" s="115"/>
      <c r="G10" s="115"/>
      <c r="H10" s="115"/>
    </row>
    <row r="11" spans="2:8" s="16" customFormat="1" ht="16.5" x14ac:dyDescent="0.25">
      <c r="B11" s="52" t="s">
        <v>44</v>
      </c>
      <c r="C11" s="19"/>
      <c r="D11" s="22" t="s">
        <v>45</v>
      </c>
      <c r="E11" s="19"/>
      <c r="F11" s="23" t="s">
        <v>20</v>
      </c>
      <c r="G11" s="7"/>
    </row>
    <row r="12" spans="2:8" s="16" customFormat="1" ht="15.75" x14ac:dyDescent="0.25"/>
    <row r="13" spans="2:8" s="175" customFormat="1" x14ac:dyDescent="0.25">
      <c r="B13" s="15" t="s">
        <v>119</v>
      </c>
      <c r="D13" s="176"/>
      <c r="F13" s="176"/>
    </row>
    <row r="14" spans="2:8" s="16" customFormat="1" ht="15.75" x14ac:dyDescent="0.25">
      <c r="B14" s="33" t="s">
        <v>120</v>
      </c>
      <c r="D14" s="33"/>
      <c r="F14" s="33"/>
    </row>
    <row r="15" spans="2:8" s="16" customFormat="1" ht="15.75" x14ac:dyDescent="0.25">
      <c r="B15" s="35"/>
      <c r="D15" s="116"/>
      <c r="F15" s="116"/>
    </row>
    <row r="16" spans="2:8" s="193" customFormat="1" ht="19.5" x14ac:dyDescent="0.25">
      <c r="B16" s="194" t="s">
        <v>121</v>
      </c>
      <c r="D16" s="194" t="s">
        <v>122</v>
      </c>
      <c r="F16" s="194" t="s">
        <v>123</v>
      </c>
      <c r="H16" s="195" t="s">
        <v>124</v>
      </c>
    </row>
    <row r="17" spans="1:8" s="16" customFormat="1" ht="32.25" customHeight="1" x14ac:dyDescent="0.25">
      <c r="B17" s="117" t="s">
        <v>125</v>
      </c>
      <c r="D17" s="118"/>
      <c r="F17" s="118"/>
      <c r="H17" s="119"/>
    </row>
    <row r="18" spans="1:8" s="16" customFormat="1" ht="15.75" x14ac:dyDescent="0.25">
      <c r="B18" s="120" t="s">
        <v>126</v>
      </c>
      <c r="D18" s="121"/>
      <c r="F18" s="121"/>
      <c r="H18" s="122"/>
    </row>
    <row r="19" spans="1:8" s="16" customFormat="1" ht="15.75" x14ac:dyDescent="0.25">
      <c r="B19" s="123" t="s">
        <v>127</v>
      </c>
      <c r="D19" s="150" t="s">
        <v>128</v>
      </c>
      <c r="F19" s="223" t="s">
        <v>129</v>
      </c>
      <c r="H19" s="122"/>
    </row>
    <row r="20" spans="1:8" s="16" customFormat="1" ht="31.5" x14ac:dyDescent="0.25">
      <c r="B20" s="123" t="s">
        <v>130</v>
      </c>
      <c r="D20" s="150" t="s">
        <v>131</v>
      </c>
      <c r="F20" s="150" t="s">
        <v>132</v>
      </c>
      <c r="H20" s="122"/>
    </row>
    <row r="21" spans="1:8" s="16" customFormat="1" ht="63" x14ac:dyDescent="0.25">
      <c r="B21" s="123" t="s">
        <v>133</v>
      </c>
      <c r="D21" s="150" t="s">
        <v>128</v>
      </c>
      <c r="F21" s="150" t="s">
        <v>134</v>
      </c>
      <c r="H21" s="122"/>
    </row>
    <row r="22" spans="1:8" s="16" customFormat="1" ht="31.5" x14ac:dyDescent="0.25">
      <c r="B22" s="124" t="s">
        <v>135</v>
      </c>
      <c r="D22" s="151" t="s">
        <v>131</v>
      </c>
      <c r="F22" s="150" t="s">
        <v>136</v>
      </c>
      <c r="H22" s="125"/>
    </row>
    <row r="23" spans="1:8" s="16" customFormat="1" ht="15.75" x14ac:dyDescent="0.25">
      <c r="B23" s="35"/>
      <c r="D23" s="116"/>
      <c r="F23" s="116"/>
    </row>
    <row r="24" spans="1:8" s="16" customFormat="1" ht="31.5" x14ac:dyDescent="0.25">
      <c r="B24" s="117" t="s">
        <v>137</v>
      </c>
      <c r="D24" s="118"/>
      <c r="F24" s="118"/>
      <c r="H24" s="119"/>
    </row>
    <row r="25" spans="1:8" s="16" customFormat="1" ht="15.75" x14ac:dyDescent="0.25">
      <c r="B25" s="120" t="s">
        <v>126</v>
      </c>
      <c r="D25" s="121"/>
      <c r="F25" s="121"/>
      <c r="H25" s="122"/>
    </row>
    <row r="26" spans="1:8" s="16" customFormat="1" ht="31.5" x14ac:dyDescent="0.25">
      <c r="B26" s="123" t="s">
        <v>138</v>
      </c>
      <c r="D26" s="150" t="s">
        <v>131</v>
      </c>
      <c r="F26" s="150" t="s">
        <v>139</v>
      </c>
      <c r="H26" s="122"/>
    </row>
    <row r="27" spans="1:8" s="16" customFormat="1" ht="31.5" x14ac:dyDescent="0.25">
      <c r="A27" s="126"/>
      <c r="B27" s="127" t="s">
        <v>140</v>
      </c>
      <c r="C27" s="128"/>
      <c r="D27" s="150" t="s">
        <v>131</v>
      </c>
      <c r="F27" s="150" t="s">
        <v>139</v>
      </c>
      <c r="H27" s="122"/>
    </row>
    <row r="28" spans="1:8" s="16" customFormat="1" ht="31.5" x14ac:dyDescent="0.25">
      <c r="B28" s="123" t="s">
        <v>141</v>
      </c>
      <c r="D28" s="150" t="s">
        <v>131</v>
      </c>
      <c r="F28" s="150" t="s">
        <v>139</v>
      </c>
      <c r="H28" s="122"/>
    </row>
    <row r="29" spans="1:8" s="16" customFormat="1" ht="31.5" x14ac:dyDescent="0.25">
      <c r="B29" s="129" t="s">
        <v>140</v>
      </c>
      <c r="C29" s="128"/>
      <c r="D29" s="150" t="s">
        <v>131</v>
      </c>
      <c r="F29" s="150" t="s">
        <v>139</v>
      </c>
      <c r="H29" s="122"/>
    </row>
    <row r="30" spans="1:8" s="16" customFormat="1" ht="15.75" x14ac:dyDescent="0.25">
      <c r="B30" s="226" t="s">
        <v>142</v>
      </c>
      <c r="D30" s="150" t="s">
        <v>128</v>
      </c>
      <c r="F30" s="223" t="s">
        <v>143</v>
      </c>
      <c r="H30" s="122"/>
    </row>
    <row r="31" spans="1:8" s="16" customFormat="1" ht="15.75" x14ac:dyDescent="0.25">
      <c r="B31" s="224" t="s">
        <v>144</v>
      </c>
      <c r="C31" s="128"/>
      <c r="D31" s="151">
        <v>21</v>
      </c>
      <c r="F31" s="150" t="s">
        <v>145</v>
      </c>
      <c r="H31" s="225"/>
    </row>
    <row r="32" spans="1:8" s="16" customFormat="1" ht="15.75" x14ac:dyDescent="0.25">
      <c r="B32" s="130"/>
      <c r="D32" s="116"/>
      <c r="F32" s="116"/>
      <c r="H32" s="131"/>
    </row>
    <row r="33" spans="2:8" s="16" customFormat="1" ht="15.75" x14ac:dyDescent="0.25">
      <c r="B33" s="117" t="s">
        <v>146</v>
      </c>
      <c r="D33" s="132"/>
      <c r="F33" s="132"/>
      <c r="H33" s="119"/>
    </row>
    <row r="34" spans="2:8" s="16" customFormat="1" ht="15.75" x14ac:dyDescent="0.25">
      <c r="B34" s="120" t="s">
        <v>147</v>
      </c>
      <c r="D34" s="150" t="s">
        <v>128</v>
      </c>
      <c r="F34" s="223" t="s">
        <v>78</v>
      </c>
      <c r="H34" s="122" t="s">
        <v>148</v>
      </c>
    </row>
    <row r="35" spans="2:8" s="16" customFormat="1" ht="15.75" x14ac:dyDescent="0.25">
      <c r="B35" s="133" t="s">
        <v>149</v>
      </c>
      <c r="D35" s="151" t="s">
        <v>131</v>
      </c>
      <c r="F35" s="151" t="s">
        <v>150</v>
      </c>
      <c r="H35" s="125"/>
    </row>
    <row r="36" spans="2:8" s="16" customFormat="1" ht="15.75" x14ac:dyDescent="0.25">
      <c r="B36" s="35"/>
      <c r="D36" s="116"/>
      <c r="F36" s="116"/>
    </row>
    <row r="37" spans="2:8" s="16" customFormat="1" ht="15.75" x14ac:dyDescent="0.25">
      <c r="B37" s="117" t="s">
        <v>151</v>
      </c>
      <c r="D37" s="132"/>
      <c r="F37" s="132"/>
      <c r="H37" s="119"/>
    </row>
    <row r="38" spans="2:8" s="16" customFormat="1" ht="15.75" x14ac:dyDescent="0.25">
      <c r="B38" s="120" t="s">
        <v>152</v>
      </c>
      <c r="D38" s="150" t="s">
        <v>103</v>
      </c>
      <c r="F38" s="150" t="s">
        <v>153</v>
      </c>
      <c r="H38" s="122" t="s">
        <v>154</v>
      </c>
    </row>
    <row r="39" spans="2:8" s="16" customFormat="1" ht="47.25" x14ac:dyDescent="0.25">
      <c r="B39" s="123" t="s">
        <v>155</v>
      </c>
      <c r="D39" s="150" t="s">
        <v>128</v>
      </c>
      <c r="F39" s="150" t="s">
        <v>156</v>
      </c>
      <c r="H39" s="122"/>
    </row>
    <row r="40" spans="2:8" s="16" customFormat="1" ht="47.25" x14ac:dyDescent="0.25">
      <c r="B40" s="120" t="s">
        <v>157</v>
      </c>
      <c r="D40" s="150" t="s">
        <v>128</v>
      </c>
      <c r="F40" s="150" t="s">
        <v>156</v>
      </c>
      <c r="H40" s="122"/>
    </row>
    <row r="41" spans="2:8" s="16" customFormat="1" ht="15.75" x14ac:dyDescent="0.25">
      <c r="B41" s="120" t="s">
        <v>158</v>
      </c>
      <c r="D41" s="150" t="s">
        <v>103</v>
      </c>
      <c r="F41" s="150" t="str">
        <f>IF(D41=Lists!$K$4,"&lt; Input URL to data source &gt;",IF(D41=Lists!$K$5,"&lt; Reference section in EITI Report or URL &gt;",IF(D41=Lists!$K$6,"&lt; Reference evidence of non-applicability &gt;","")))</f>
        <v/>
      </c>
      <c r="H41" s="122"/>
    </row>
    <row r="42" spans="2:8" s="16" customFormat="1" ht="15.75" x14ac:dyDescent="0.25">
      <c r="B42" s="133" t="s">
        <v>159</v>
      </c>
      <c r="D42" s="151" t="s">
        <v>102</v>
      </c>
      <c r="F42" s="150" t="str">
        <f>IF(D42=Lists!$K$4,"&lt; Input URL to data source &gt;",IF(D42=Lists!$K$5,"&lt; Reference section in EITI Report or URL &gt;",IF(D42=Lists!$K$6,"&lt; Reference evidence of non-applicability &gt;","")))</f>
        <v>&lt; Reference evidence of non-applicability &gt;</v>
      </c>
      <c r="H42" s="125"/>
    </row>
    <row r="43" spans="2:8" s="16" customFormat="1" ht="15.75" x14ac:dyDescent="0.25">
      <c r="B43" s="35"/>
      <c r="D43" s="116"/>
      <c r="F43" s="116"/>
    </row>
    <row r="44" spans="2:8" s="16" customFormat="1" ht="15.75" x14ac:dyDescent="0.25">
      <c r="B44" s="117" t="s">
        <v>160</v>
      </c>
      <c r="D44" s="134"/>
      <c r="F44" s="134"/>
      <c r="H44" s="119"/>
    </row>
    <row r="45" spans="2:8" s="16" customFormat="1" ht="31.5" x14ac:dyDescent="0.25">
      <c r="B45" s="120" t="s">
        <v>161</v>
      </c>
      <c r="D45" s="150" t="s">
        <v>103</v>
      </c>
      <c r="F45" s="150" t="s">
        <v>162</v>
      </c>
      <c r="H45" s="205" t="s">
        <v>163</v>
      </c>
    </row>
    <row r="46" spans="2:8" s="16" customFormat="1" ht="15.75" x14ac:dyDescent="0.25">
      <c r="B46" s="123" t="s">
        <v>164</v>
      </c>
      <c r="D46" s="150" t="s">
        <v>131</v>
      </c>
      <c r="F46" s="150" t="s">
        <v>165</v>
      </c>
      <c r="H46" s="122"/>
    </row>
    <row r="47" spans="2:8" s="16" customFormat="1" ht="15.75" x14ac:dyDescent="0.25">
      <c r="B47" s="133" t="s">
        <v>166</v>
      </c>
      <c r="D47" s="150" t="s">
        <v>103</v>
      </c>
      <c r="F47" s="151" t="str">
        <f>IF(D47="&lt; name of the registry &gt;","&lt; Input URL to data source &gt;",IF(D47=Lists!$K$5,"&lt; Reference section in EITI Report or URL &gt;",IF(D47=Lists!$K$6,"&lt; Reference evidence of non-applicability &gt;","")))</f>
        <v/>
      </c>
      <c r="H47" s="125"/>
    </row>
    <row r="48" spans="2:8" s="16" customFormat="1" ht="15.75" x14ac:dyDescent="0.25">
      <c r="B48" s="35"/>
      <c r="D48" s="116"/>
      <c r="F48" s="116"/>
    </row>
    <row r="49" spans="2:9" s="16" customFormat="1" ht="15.75" x14ac:dyDescent="0.25">
      <c r="B49" s="117" t="s">
        <v>167</v>
      </c>
      <c r="D49" s="134"/>
      <c r="F49" s="134"/>
      <c r="H49" s="119"/>
    </row>
    <row r="50" spans="2:9" s="16" customFormat="1" ht="31.5" x14ac:dyDescent="0.25">
      <c r="B50" s="135" t="s">
        <v>168</v>
      </c>
      <c r="D50" s="150" t="s">
        <v>131</v>
      </c>
      <c r="F50" s="150" t="s">
        <v>169</v>
      </c>
      <c r="H50" s="122"/>
    </row>
    <row r="51" spans="2:9" s="16" customFormat="1" ht="47.25" x14ac:dyDescent="0.25">
      <c r="B51" s="229" t="s">
        <v>170</v>
      </c>
      <c r="D51" s="150" t="s">
        <v>103</v>
      </c>
      <c r="F51" s="150"/>
      <c r="H51" s="122"/>
    </row>
    <row r="52" spans="2:9" s="16" customFormat="1" ht="36" customHeight="1" x14ac:dyDescent="0.25">
      <c r="B52" s="230" t="s">
        <v>171</v>
      </c>
      <c r="D52" s="151" t="s">
        <v>103</v>
      </c>
      <c r="F52" s="151" t="str">
        <f>IF(D52=Lists!$K$4,"&lt; Input URL to data source &gt;",IF(D52=Lists!$K$5,"&lt; Reference section in EITI Report or URL &gt;",IF(D52=Lists!$K$6,"&lt; Reference evidence of non-applicability &gt;","")))</f>
        <v/>
      </c>
      <c r="H52" s="125"/>
    </row>
    <row r="53" spans="2:9" s="16" customFormat="1" ht="15.75" x14ac:dyDescent="0.25">
      <c r="B53" s="35"/>
      <c r="D53" s="116"/>
      <c r="F53" s="116"/>
    </row>
    <row r="54" spans="2:9" s="16" customFormat="1" ht="15.75" x14ac:dyDescent="0.25">
      <c r="B54" s="117" t="s">
        <v>172</v>
      </c>
      <c r="D54" s="134"/>
      <c r="F54" s="134"/>
      <c r="H54" s="119"/>
    </row>
    <row r="55" spans="2:9" s="16" customFormat="1" ht="31.5" x14ac:dyDescent="0.25">
      <c r="B55" s="137" t="s">
        <v>173</v>
      </c>
      <c r="D55" s="151" t="s">
        <v>131</v>
      </c>
      <c r="F55" s="150" t="s">
        <v>174</v>
      </c>
      <c r="H55" s="125"/>
    </row>
    <row r="56" spans="2:9" s="16" customFormat="1" ht="15.75" x14ac:dyDescent="0.25">
      <c r="B56" s="35"/>
      <c r="D56" s="116"/>
      <c r="F56" s="116"/>
    </row>
    <row r="57" spans="2:9" s="16" customFormat="1" ht="15.75" x14ac:dyDescent="0.25">
      <c r="B57" s="117" t="s">
        <v>175</v>
      </c>
      <c r="D57" s="134"/>
      <c r="F57" s="134"/>
      <c r="H57" s="119"/>
      <c r="I57" s="262"/>
    </row>
    <row r="58" spans="2:9" s="16" customFormat="1" ht="15.75" x14ac:dyDescent="0.25">
      <c r="B58" s="197" t="s">
        <v>176</v>
      </c>
      <c r="D58" s="180"/>
      <c r="F58" s="180"/>
      <c r="H58" s="122"/>
      <c r="I58" s="262"/>
    </row>
    <row r="59" spans="2:9" s="16" customFormat="1" ht="15.75" x14ac:dyDescent="0.25">
      <c r="B59" s="135" t="s">
        <v>177</v>
      </c>
      <c r="D59" s="121" t="s">
        <v>131</v>
      </c>
      <c r="F59" s="121" t="s">
        <v>178</v>
      </c>
      <c r="H59" s="122"/>
      <c r="I59" s="262"/>
    </row>
    <row r="60" spans="2:9" s="16" customFormat="1" ht="15.75" x14ac:dyDescent="0.25">
      <c r="B60" s="135" t="s">
        <v>179</v>
      </c>
      <c r="D60" s="121" t="s">
        <v>131</v>
      </c>
      <c r="F60" s="121" t="s">
        <v>178</v>
      </c>
      <c r="H60" s="122"/>
      <c r="I60" s="262"/>
    </row>
    <row r="61" spans="2:9" s="16" customFormat="1" ht="15.75" x14ac:dyDescent="0.25">
      <c r="B61" s="152" t="s">
        <v>180</v>
      </c>
      <c r="D61" s="203">
        <v>525971</v>
      </c>
      <c r="F61" s="150" t="s">
        <v>181</v>
      </c>
      <c r="H61" s="122"/>
      <c r="I61" s="262"/>
    </row>
    <row r="62" spans="2:9" s="16" customFormat="1" ht="15.75" x14ac:dyDescent="0.25">
      <c r="B62" s="136" t="str">
        <f>LEFT(B61,SEARCH(",",B61))&amp;" value"</f>
        <v>Diamonds (7102), value</v>
      </c>
      <c r="D62" s="267">
        <v>97961485</v>
      </c>
      <c r="F62" s="121" t="s">
        <v>182</v>
      </c>
      <c r="H62" s="122" t="s">
        <v>183</v>
      </c>
      <c r="I62" s="262"/>
    </row>
    <row r="63" spans="2:9" s="16" customFormat="1" ht="15.75" x14ac:dyDescent="0.25">
      <c r="B63" s="152" t="s">
        <v>184</v>
      </c>
      <c r="D63" s="203">
        <v>7586499</v>
      </c>
      <c r="F63" s="150" t="s">
        <v>185</v>
      </c>
      <c r="H63" s="122"/>
      <c r="I63" s="262"/>
    </row>
    <row r="64" spans="2:9" s="16" customFormat="1" ht="15.75" x14ac:dyDescent="0.25">
      <c r="B64" s="136" t="str">
        <f>LEFT(B63,SEARCH(",",B63))&amp;" value"</f>
        <v>Iron (2601), value</v>
      </c>
      <c r="D64" s="267">
        <v>473386536</v>
      </c>
      <c r="F64" s="121" t="s">
        <v>182</v>
      </c>
      <c r="H64" s="122" t="s">
        <v>183</v>
      </c>
      <c r="I64" s="262"/>
    </row>
    <row r="65" spans="2:9" s="16" customFormat="1" ht="15.75" x14ac:dyDescent="0.25">
      <c r="B65" s="152" t="s">
        <v>186</v>
      </c>
      <c r="D65" s="203">
        <v>113628</v>
      </c>
      <c r="F65" s="150" t="s">
        <v>187</v>
      </c>
      <c r="H65" s="122"/>
      <c r="I65" s="262"/>
    </row>
    <row r="66" spans="2:9" s="16" customFormat="1" ht="30" customHeight="1" x14ac:dyDescent="0.25">
      <c r="B66" s="136" t="str">
        <f>LEFT(B65,SEARCH(",",B65))&amp;" value"</f>
        <v>Gold (7108), value</v>
      </c>
      <c r="D66" s="244">
        <v>7204312</v>
      </c>
      <c r="F66" s="121" t="s">
        <v>182</v>
      </c>
      <c r="H66" s="205" t="s">
        <v>188</v>
      </c>
      <c r="I66" s="262"/>
    </row>
    <row r="67" spans="2:9" s="16" customFormat="1" ht="15.75" x14ac:dyDescent="0.25">
      <c r="B67" s="269" t="s">
        <v>189</v>
      </c>
      <c r="D67" s="203">
        <v>29970</v>
      </c>
      <c r="F67" s="150" t="s">
        <v>190</v>
      </c>
      <c r="H67" s="122"/>
      <c r="I67" s="262"/>
    </row>
    <row r="68" spans="2:9" s="16" customFormat="1" ht="30" customHeight="1" x14ac:dyDescent="0.25">
      <c r="B68" s="270" t="s">
        <v>191</v>
      </c>
      <c r="D68" s="244">
        <v>20557902</v>
      </c>
      <c r="F68" s="121" t="s">
        <v>182</v>
      </c>
      <c r="H68" s="122" t="s">
        <v>183</v>
      </c>
      <c r="I68" s="262"/>
    </row>
    <row r="69" spans="2:9" s="16" customFormat="1" ht="15.75" x14ac:dyDescent="0.25">
      <c r="B69" s="269" t="s">
        <v>192</v>
      </c>
      <c r="D69" s="203">
        <v>973424</v>
      </c>
      <c r="F69" s="150" t="s">
        <v>185</v>
      </c>
      <c r="H69" s="122"/>
      <c r="I69" s="262"/>
    </row>
    <row r="70" spans="2:9" s="16" customFormat="1" ht="15.75" x14ac:dyDescent="0.25">
      <c r="B70" s="270" t="s">
        <v>193</v>
      </c>
      <c r="D70" s="267">
        <v>32344446</v>
      </c>
      <c r="F70" s="121" t="s">
        <v>182</v>
      </c>
      <c r="H70" s="122" t="s">
        <v>183</v>
      </c>
      <c r="I70" s="262"/>
    </row>
    <row r="71" spans="2:9" s="16" customFormat="1" ht="15.75" x14ac:dyDescent="0.25">
      <c r="B71" s="269" t="s">
        <v>194</v>
      </c>
      <c r="D71" s="203">
        <v>135812</v>
      </c>
      <c r="F71" s="150" t="s">
        <v>185</v>
      </c>
      <c r="H71" s="122"/>
      <c r="I71" s="262"/>
    </row>
    <row r="72" spans="2:9" s="16" customFormat="1" ht="15.75" x14ac:dyDescent="0.25">
      <c r="B72" s="270" t="s">
        <v>195</v>
      </c>
      <c r="D72" s="267">
        <v>195924769</v>
      </c>
      <c r="F72" s="121" t="s">
        <v>182</v>
      </c>
      <c r="H72" s="122" t="s">
        <v>183</v>
      </c>
      <c r="I72" s="262"/>
    </row>
    <row r="73" spans="2:9" s="16" customFormat="1" ht="15.75" x14ac:dyDescent="0.25">
      <c r="B73" s="269" t="s">
        <v>196</v>
      </c>
      <c r="D73" s="203">
        <v>0</v>
      </c>
      <c r="F73" s="150" t="s">
        <v>185</v>
      </c>
      <c r="H73" s="122"/>
      <c r="I73" s="262"/>
    </row>
    <row r="74" spans="2:9" s="16" customFormat="1" ht="15.75" x14ac:dyDescent="0.25">
      <c r="B74" s="270" t="s">
        <v>197</v>
      </c>
      <c r="D74" s="267">
        <v>0</v>
      </c>
      <c r="F74" s="121" t="s">
        <v>182</v>
      </c>
      <c r="H74" s="122" t="s">
        <v>183</v>
      </c>
      <c r="I74" s="262"/>
    </row>
    <row r="75" spans="2:9" s="16" customFormat="1" ht="15.75" x14ac:dyDescent="0.25">
      <c r="B75" s="269" t="s">
        <v>198</v>
      </c>
      <c r="D75" s="203">
        <v>58590</v>
      </c>
      <c r="F75" s="150" t="s">
        <v>185</v>
      </c>
      <c r="H75" s="122"/>
      <c r="I75" s="262"/>
    </row>
    <row r="76" spans="2:9" s="16" customFormat="1" ht="15.75" x14ac:dyDescent="0.25">
      <c r="B76" s="270" t="s">
        <v>199</v>
      </c>
      <c r="D76" s="267">
        <v>14874976</v>
      </c>
      <c r="F76" s="121" t="s">
        <v>182</v>
      </c>
      <c r="H76" s="122" t="s">
        <v>183</v>
      </c>
      <c r="I76" s="262"/>
    </row>
    <row r="77" spans="2:9" s="16" customFormat="1" ht="15.75" x14ac:dyDescent="0.25">
      <c r="B77" s="269" t="s">
        <v>200</v>
      </c>
      <c r="D77" s="203">
        <v>10709</v>
      </c>
      <c r="F77" s="150" t="s">
        <v>185</v>
      </c>
      <c r="H77" s="122"/>
      <c r="I77" s="262"/>
    </row>
    <row r="78" spans="2:9" s="16" customFormat="1" ht="15.75" x14ac:dyDescent="0.25">
      <c r="B78" s="271" t="s">
        <v>201</v>
      </c>
      <c r="D78" s="268">
        <v>17435173</v>
      </c>
      <c r="F78" s="245" t="s">
        <v>182</v>
      </c>
      <c r="H78" s="125" t="s">
        <v>183</v>
      </c>
      <c r="I78" s="262"/>
    </row>
    <row r="79" spans="2:9" s="16" customFormat="1" ht="15.75" x14ac:dyDescent="0.25">
      <c r="B79" s="35"/>
      <c r="D79" s="116"/>
      <c r="F79" s="116"/>
    </row>
    <row r="80" spans="2:9" s="16" customFormat="1" ht="15.75" x14ac:dyDescent="0.25">
      <c r="B80" s="117" t="s">
        <v>202</v>
      </c>
      <c r="D80" s="134"/>
      <c r="F80" s="134"/>
      <c r="H80" s="119"/>
    </row>
    <row r="81" spans="2:12" s="16" customFormat="1" ht="15.75" x14ac:dyDescent="0.25">
      <c r="B81" s="135" t="s">
        <v>203</v>
      </c>
      <c r="D81" s="121" t="s">
        <v>131</v>
      </c>
      <c r="F81" s="121" t="s">
        <v>178</v>
      </c>
      <c r="H81" s="122"/>
    </row>
    <row r="82" spans="2:12" s="16" customFormat="1" ht="15.75" x14ac:dyDescent="0.25">
      <c r="B82" s="135" t="s">
        <v>204</v>
      </c>
      <c r="D82" s="121" t="s">
        <v>131</v>
      </c>
      <c r="F82" s="121" t="s">
        <v>178</v>
      </c>
      <c r="H82" s="122"/>
    </row>
    <row r="83" spans="2:12" s="16" customFormat="1" ht="15.75" x14ac:dyDescent="0.25">
      <c r="B83" s="152" t="s">
        <v>180</v>
      </c>
      <c r="D83" s="203">
        <v>551553</v>
      </c>
      <c r="F83" s="150" t="s">
        <v>181</v>
      </c>
      <c r="H83" s="122"/>
      <c r="I83" s="262"/>
    </row>
    <row r="84" spans="2:12" s="16" customFormat="1" ht="15.75" x14ac:dyDescent="0.25">
      <c r="B84" s="136" t="str">
        <f>LEFT(B83,SEARCH(",",B83))&amp;" value"</f>
        <v>Diamonds (7102), value</v>
      </c>
      <c r="D84" s="242">
        <v>103015525</v>
      </c>
      <c r="F84" s="121" t="s">
        <v>182</v>
      </c>
      <c r="H84" s="122" t="s">
        <v>183</v>
      </c>
      <c r="I84" s="262"/>
      <c r="L84" s="235"/>
    </row>
    <row r="85" spans="2:12" s="16" customFormat="1" ht="15.75" x14ac:dyDescent="0.25">
      <c r="B85" s="152" t="s">
        <v>184</v>
      </c>
      <c r="D85" s="204">
        <v>7831996</v>
      </c>
      <c r="F85" s="150" t="s">
        <v>185</v>
      </c>
      <c r="H85" s="122"/>
      <c r="I85" s="262"/>
      <c r="L85" s="236"/>
    </row>
    <row r="86" spans="2:12" s="16" customFormat="1" ht="15.75" x14ac:dyDescent="0.25">
      <c r="B86" s="136" t="str">
        <f>LEFT(B85,SEARCH(",",B85))&amp;" value"</f>
        <v>Iron (2601), value</v>
      </c>
      <c r="D86" s="242">
        <v>478038112</v>
      </c>
      <c r="F86" s="121" t="s">
        <v>182</v>
      </c>
      <c r="H86" s="122" t="s">
        <v>183</v>
      </c>
      <c r="I86" s="262"/>
    </row>
    <row r="87" spans="2:12" s="16" customFormat="1" ht="15.75" x14ac:dyDescent="0.25">
      <c r="B87" s="152" t="s">
        <v>186</v>
      </c>
      <c r="D87" s="203">
        <v>521103</v>
      </c>
      <c r="F87" s="150" t="s">
        <v>187</v>
      </c>
      <c r="H87" s="122"/>
      <c r="I87" s="262"/>
    </row>
    <row r="88" spans="2:12" s="16" customFormat="1" ht="15.75" x14ac:dyDescent="0.25">
      <c r="B88" s="136" t="str">
        <f>LEFT(B87,SEARCH(",",B87))&amp;" value"</f>
        <v>Gold (7108), value</v>
      </c>
      <c r="D88" s="244">
        <v>24285067</v>
      </c>
      <c r="F88" s="121" t="s">
        <v>182</v>
      </c>
      <c r="H88" s="122" t="s">
        <v>183</v>
      </c>
      <c r="I88" s="262"/>
    </row>
    <row r="89" spans="2:12" s="16" customFormat="1" ht="15.75" x14ac:dyDescent="0.25">
      <c r="B89" s="269" t="s">
        <v>189</v>
      </c>
      <c r="D89" s="203">
        <v>27945</v>
      </c>
      <c r="F89" s="150" t="s">
        <v>190</v>
      </c>
      <c r="H89" s="122"/>
      <c r="I89" s="262"/>
    </row>
    <row r="90" spans="2:12" s="16" customFormat="1" ht="15.75" x14ac:dyDescent="0.25">
      <c r="B90" s="270" t="s">
        <v>191</v>
      </c>
      <c r="D90" s="244">
        <v>24265710</v>
      </c>
      <c r="F90" s="121" t="s">
        <v>182</v>
      </c>
      <c r="H90" s="122" t="s">
        <v>183</v>
      </c>
      <c r="I90" s="262"/>
    </row>
    <row r="91" spans="2:12" s="16" customFormat="1" ht="15.75" x14ac:dyDescent="0.25">
      <c r="B91" s="269" t="s">
        <v>192</v>
      </c>
      <c r="D91" s="204">
        <v>851641</v>
      </c>
      <c r="F91" s="150" t="s">
        <v>185</v>
      </c>
      <c r="H91" s="122"/>
      <c r="I91" s="262"/>
    </row>
    <row r="92" spans="2:12" s="16" customFormat="1" ht="15.75" x14ac:dyDescent="0.25">
      <c r="B92" s="270" t="s">
        <v>193</v>
      </c>
      <c r="D92" s="242">
        <v>28297901</v>
      </c>
      <c r="F92" s="121" t="s">
        <v>182</v>
      </c>
      <c r="H92" s="122" t="s">
        <v>183</v>
      </c>
      <c r="I92" s="262"/>
    </row>
    <row r="93" spans="2:12" s="16" customFormat="1" ht="15.75" x14ac:dyDescent="0.25">
      <c r="B93" s="269" t="s">
        <v>194</v>
      </c>
      <c r="D93" s="204">
        <v>134771</v>
      </c>
      <c r="F93" s="150" t="s">
        <v>185</v>
      </c>
      <c r="H93" s="122"/>
      <c r="I93" s="262"/>
    </row>
    <row r="94" spans="2:12" s="16" customFormat="1" ht="15.75" x14ac:dyDescent="0.25">
      <c r="B94" s="270" t="s">
        <v>195</v>
      </c>
      <c r="D94" s="242">
        <v>194423004</v>
      </c>
      <c r="F94" s="121" t="s">
        <v>182</v>
      </c>
      <c r="H94" s="122" t="s">
        <v>183</v>
      </c>
      <c r="I94" s="262"/>
    </row>
    <row r="95" spans="2:12" s="16" customFormat="1" ht="15.75" x14ac:dyDescent="0.25">
      <c r="B95" s="269" t="s">
        <v>198</v>
      </c>
      <c r="D95" s="204">
        <v>62360</v>
      </c>
      <c r="F95" s="150" t="s">
        <v>185</v>
      </c>
      <c r="H95" s="122"/>
      <c r="I95" s="262"/>
    </row>
    <row r="96" spans="2:12" s="16" customFormat="1" ht="15.75" x14ac:dyDescent="0.25">
      <c r="B96" s="270" t="s">
        <v>199</v>
      </c>
      <c r="D96" s="242">
        <v>15832113</v>
      </c>
      <c r="F96" s="121" t="s">
        <v>182</v>
      </c>
      <c r="H96" s="122" t="s">
        <v>183</v>
      </c>
      <c r="I96" s="262"/>
    </row>
    <row r="97" spans="1:9" s="16" customFormat="1" ht="15.75" x14ac:dyDescent="0.25">
      <c r="B97" s="269" t="s">
        <v>196</v>
      </c>
      <c r="D97" s="204">
        <v>7002</v>
      </c>
      <c r="F97" s="150" t="s">
        <v>185</v>
      </c>
      <c r="H97" s="122"/>
      <c r="I97" s="262"/>
    </row>
    <row r="98" spans="1:9" s="16" customFormat="1" ht="15.75" x14ac:dyDescent="0.25">
      <c r="B98" s="270" t="s">
        <v>197</v>
      </c>
      <c r="D98" s="242">
        <v>864476</v>
      </c>
      <c r="F98" s="121" t="s">
        <v>182</v>
      </c>
      <c r="H98" s="122"/>
      <c r="I98" s="262"/>
    </row>
    <row r="99" spans="1:9" s="16" customFormat="1" ht="15.75" x14ac:dyDescent="0.25">
      <c r="B99" s="269" t="s">
        <v>200</v>
      </c>
      <c r="D99" s="204">
        <v>41564</v>
      </c>
      <c r="F99" s="150" t="s">
        <v>185</v>
      </c>
      <c r="H99" s="122"/>
      <c r="I99" s="262"/>
    </row>
    <row r="100" spans="1:9" s="16" customFormat="1" ht="15.75" x14ac:dyDescent="0.25">
      <c r="B100" s="271" t="s">
        <v>201</v>
      </c>
      <c r="D100" s="243">
        <v>67669767</v>
      </c>
      <c r="F100" s="245" t="s">
        <v>182</v>
      </c>
      <c r="H100" s="125" t="s">
        <v>183</v>
      </c>
      <c r="I100" s="262"/>
    </row>
    <row r="101" spans="1:9" s="16" customFormat="1" ht="15.75" x14ac:dyDescent="0.25">
      <c r="B101" s="35"/>
      <c r="D101" s="116"/>
      <c r="F101" s="116"/>
    </row>
    <row r="102" spans="1:9" s="16" customFormat="1" ht="15.75" x14ac:dyDescent="0.25">
      <c r="B102" s="117" t="s">
        <v>205</v>
      </c>
      <c r="D102" s="134"/>
      <c r="F102" s="138"/>
      <c r="H102" s="119"/>
    </row>
    <row r="103" spans="1:9" s="16" customFormat="1" ht="31.5" x14ac:dyDescent="0.25">
      <c r="B103" s="135" t="s">
        <v>206</v>
      </c>
      <c r="D103" s="150" t="s">
        <v>131</v>
      </c>
      <c r="F103" s="150" t="s">
        <v>207</v>
      </c>
      <c r="H103" s="122"/>
    </row>
    <row r="104" spans="1:9" s="16" customFormat="1" ht="31.5" x14ac:dyDescent="0.25">
      <c r="B104" s="139" t="s">
        <v>208</v>
      </c>
      <c r="D104" s="150" t="s">
        <v>131</v>
      </c>
      <c r="F104" s="150" t="s">
        <v>209</v>
      </c>
      <c r="H104" s="122"/>
    </row>
    <row r="105" spans="1:9" s="212" customFormat="1" ht="78.75" x14ac:dyDescent="0.25">
      <c r="A105" s="16"/>
      <c r="B105" s="140" t="s">
        <v>210</v>
      </c>
      <c r="D105" s="213" t="s">
        <v>102</v>
      </c>
      <c r="F105" s="213" t="s">
        <v>211</v>
      </c>
      <c r="H105" s="214"/>
    </row>
    <row r="106" spans="1:9" s="16" customFormat="1" ht="15.75" x14ac:dyDescent="0.25">
      <c r="B106" s="35"/>
      <c r="D106" s="116"/>
      <c r="F106" s="116"/>
    </row>
    <row r="107" spans="1:9" s="16" customFormat="1" ht="15.75" x14ac:dyDescent="0.25">
      <c r="B107" s="117" t="s">
        <v>212</v>
      </c>
      <c r="D107" s="138"/>
      <c r="F107" s="138"/>
      <c r="H107" s="119"/>
    </row>
    <row r="108" spans="1:9" s="16" customFormat="1" ht="31.5" x14ac:dyDescent="0.25">
      <c r="B108" s="139" t="s">
        <v>213</v>
      </c>
      <c r="D108" s="150" t="s">
        <v>102</v>
      </c>
      <c r="F108" s="150" t="s">
        <v>214</v>
      </c>
      <c r="H108" s="122"/>
    </row>
    <row r="109" spans="1:9" s="16" customFormat="1" ht="15.75" x14ac:dyDescent="0.25">
      <c r="B109" s="182" t="s">
        <v>215</v>
      </c>
      <c r="D109" s="118"/>
      <c r="F109" s="118"/>
      <c r="H109" s="122"/>
    </row>
    <row r="110" spans="1:9" s="16" customFormat="1" ht="15.75" x14ac:dyDescent="0.25">
      <c r="B110" s="152"/>
      <c r="D110" s="150"/>
      <c r="F110" s="150"/>
      <c r="H110" s="122"/>
    </row>
    <row r="111" spans="1:9" s="16" customFormat="1" ht="15.75" x14ac:dyDescent="0.25">
      <c r="B111" s="152"/>
      <c r="D111" s="150"/>
      <c r="F111" s="150"/>
      <c r="H111" s="122"/>
    </row>
    <row r="112" spans="1:9" s="16" customFormat="1" ht="15.75" x14ac:dyDescent="0.25">
      <c r="B112" s="183"/>
      <c r="D112" s="151"/>
      <c r="F112" s="151"/>
      <c r="H112" s="122"/>
    </row>
    <row r="113" spans="2:8" s="16" customFormat="1" ht="15.75" x14ac:dyDescent="0.25">
      <c r="B113" s="182" t="s">
        <v>216</v>
      </c>
      <c r="D113" s="118"/>
      <c r="F113" s="118"/>
      <c r="H113" s="122"/>
    </row>
    <row r="114" spans="2:8" s="16" customFormat="1" ht="15.75" x14ac:dyDescent="0.25">
      <c r="B114" s="152"/>
      <c r="D114" s="150"/>
      <c r="F114" s="150"/>
      <c r="H114" s="122"/>
    </row>
    <row r="115" spans="2:8" s="16" customFormat="1" ht="15.75" x14ac:dyDescent="0.25">
      <c r="B115" s="136"/>
      <c r="D115" s="150"/>
      <c r="F115" s="150"/>
      <c r="H115" s="122"/>
    </row>
    <row r="116" spans="2:8" s="16" customFormat="1" ht="15.75" x14ac:dyDescent="0.25">
      <c r="B116" s="152"/>
      <c r="D116" s="150"/>
      <c r="F116" s="150"/>
      <c r="H116" s="122"/>
    </row>
    <row r="117" spans="2:8" s="16" customFormat="1" ht="15.75" x14ac:dyDescent="0.25">
      <c r="B117" s="136"/>
      <c r="D117" s="150"/>
      <c r="F117" s="150"/>
      <c r="H117" s="122"/>
    </row>
    <row r="118" spans="2:8" s="16" customFormat="1" ht="15.75" x14ac:dyDescent="0.25">
      <c r="B118" s="152"/>
      <c r="D118" s="150"/>
      <c r="F118" s="150"/>
      <c r="H118" s="122"/>
    </row>
    <row r="119" spans="2:8" s="16" customFormat="1" ht="15.75" x14ac:dyDescent="0.25">
      <c r="B119" s="136"/>
      <c r="D119" s="150"/>
      <c r="F119" s="150"/>
      <c r="H119" s="122"/>
    </row>
    <row r="120" spans="2:8" s="16" customFormat="1" ht="31.5" x14ac:dyDescent="0.25">
      <c r="B120" s="181" t="s">
        <v>217</v>
      </c>
      <c r="D120" s="151"/>
      <c r="F120" s="151" t="s">
        <v>182</v>
      </c>
      <c r="G120" s="143"/>
      <c r="H120" s="125"/>
    </row>
    <row r="121" spans="2:8" s="16" customFormat="1" ht="15.75" x14ac:dyDescent="0.25">
      <c r="B121" s="35"/>
      <c r="F121" s="25"/>
    </row>
    <row r="122" spans="2:8" s="16" customFormat="1" ht="15.95" customHeight="1" x14ac:dyDescent="0.25">
      <c r="B122" s="117" t="s">
        <v>218</v>
      </c>
      <c r="D122" s="138"/>
      <c r="F122" s="138"/>
      <c r="H122" s="119"/>
    </row>
    <row r="123" spans="2:8" s="16" customFormat="1" ht="31.5" x14ac:dyDescent="0.25">
      <c r="B123" s="139" t="s">
        <v>219</v>
      </c>
      <c r="D123" s="150" t="s">
        <v>131</v>
      </c>
      <c r="F123" s="150" t="s">
        <v>220</v>
      </c>
      <c r="H123" s="122"/>
    </row>
    <row r="124" spans="2:8" s="16" customFormat="1" ht="30.75" customHeight="1" x14ac:dyDescent="0.25">
      <c r="B124" s="142" t="s">
        <v>221</v>
      </c>
      <c r="D124" s="208">
        <f>533323952/18.839</f>
        <v>28309568.023780458</v>
      </c>
      <c r="F124" s="151" t="s">
        <v>182</v>
      </c>
      <c r="H124" s="125"/>
    </row>
    <row r="125" spans="2:8" s="16" customFormat="1" ht="15.75" x14ac:dyDescent="0.25">
      <c r="B125" s="35"/>
      <c r="D125" s="116"/>
      <c r="F125" s="25"/>
    </row>
    <row r="126" spans="2:8" s="16" customFormat="1" ht="15.75" x14ac:dyDescent="0.25">
      <c r="B126" s="117" t="s">
        <v>222</v>
      </c>
      <c r="D126" s="138"/>
      <c r="F126" s="138"/>
      <c r="H126" s="119"/>
    </row>
    <row r="127" spans="2:8" s="16" customFormat="1" ht="31.5" x14ac:dyDescent="0.25">
      <c r="B127" s="139" t="s">
        <v>223</v>
      </c>
      <c r="D127" s="150" t="s">
        <v>102</v>
      </c>
      <c r="F127" s="150" t="s">
        <v>224</v>
      </c>
      <c r="H127" s="122"/>
    </row>
    <row r="128" spans="2:8" s="16" customFormat="1" ht="30.75" customHeight="1" x14ac:dyDescent="0.25">
      <c r="B128" s="142" t="s">
        <v>225</v>
      </c>
      <c r="D128" s="151"/>
      <c r="F128" s="151" t="s">
        <v>182</v>
      </c>
      <c r="H128" s="125"/>
    </row>
    <row r="129" spans="2:8" s="16" customFormat="1" ht="15.75" x14ac:dyDescent="0.25">
      <c r="B129" s="35"/>
      <c r="D129" s="116"/>
      <c r="F129" s="25"/>
    </row>
    <row r="130" spans="2:8" s="16" customFormat="1" ht="15.75" x14ac:dyDescent="0.25">
      <c r="B130" s="117" t="s">
        <v>226</v>
      </c>
      <c r="D130" s="138"/>
      <c r="F130" s="138"/>
      <c r="H130" s="119"/>
    </row>
    <row r="131" spans="2:8" s="16" customFormat="1" ht="31.5" x14ac:dyDescent="0.25">
      <c r="B131" s="139" t="s">
        <v>227</v>
      </c>
      <c r="D131" s="150" t="s">
        <v>102</v>
      </c>
      <c r="F131" s="150" t="s">
        <v>228</v>
      </c>
      <c r="H131" s="122"/>
    </row>
    <row r="132" spans="2:8" s="16" customFormat="1" ht="15.75" x14ac:dyDescent="0.25">
      <c r="B132" s="142" t="s">
        <v>229</v>
      </c>
      <c r="D132" s="151"/>
      <c r="F132" s="151" t="s">
        <v>182</v>
      </c>
      <c r="H132" s="125"/>
    </row>
    <row r="133" spans="2:8" s="16" customFormat="1" ht="15.75" x14ac:dyDescent="0.25">
      <c r="B133" s="35"/>
      <c r="D133" s="116"/>
      <c r="F133" s="25"/>
    </row>
    <row r="134" spans="2:8" s="16" customFormat="1" ht="15.75" x14ac:dyDescent="0.25">
      <c r="B134" s="117" t="s">
        <v>230</v>
      </c>
      <c r="D134" s="138"/>
      <c r="F134" s="138"/>
      <c r="H134" s="119"/>
    </row>
    <row r="135" spans="2:8" s="16" customFormat="1" ht="31.5" x14ac:dyDescent="0.25">
      <c r="B135" s="139" t="str">
        <f>"Does the government disclose information on"&amp;RIGHT(B134,LEN(B134)-SEARCH(":",B134,1))&amp;"?"</f>
        <v>Does the government disclose information on Direct subnational payments?</v>
      </c>
      <c r="D135" s="150" t="s">
        <v>131</v>
      </c>
      <c r="F135" s="150" t="s">
        <v>231</v>
      </c>
      <c r="H135" s="122"/>
    </row>
    <row r="136" spans="2:8" s="16" customFormat="1" ht="31.5" x14ac:dyDescent="0.25">
      <c r="B136" s="209" t="s">
        <v>232</v>
      </c>
      <c r="D136" s="208">
        <v>305154</v>
      </c>
      <c r="F136" s="151" t="s">
        <v>182</v>
      </c>
      <c r="H136" s="125"/>
    </row>
    <row r="137" spans="2:8" s="16" customFormat="1" ht="15.75" x14ac:dyDescent="0.25">
      <c r="B137" s="35"/>
      <c r="D137" s="116"/>
      <c r="F137" s="25"/>
    </row>
    <row r="138" spans="2:8" s="16" customFormat="1" ht="15.75" x14ac:dyDescent="0.25">
      <c r="B138" s="117" t="s">
        <v>233</v>
      </c>
      <c r="D138" s="138"/>
      <c r="F138" s="25"/>
      <c r="H138" s="119"/>
    </row>
    <row r="139" spans="2:8" s="16" customFormat="1" ht="31.5" x14ac:dyDescent="0.25">
      <c r="B139" s="140" t="s">
        <v>234</v>
      </c>
      <c r="D139" s="198">
        <v>2</v>
      </c>
      <c r="F139" s="25"/>
      <c r="H139" s="125"/>
    </row>
    <row r="140" spans="2:8" s="16" customFormat="1" ht="15.75" x14ac:dyDescent="0.25">
      <c r="B140" s="35"/>
      <c r="D140" s="116"/>
      <c r="F140" s="25"/>
    </row>
    <row r="141" spans="2:8" s="16" customFormat="1" ht="15.75" x14ac:dyDescent="0.25">
      <c r="B141" s="117" t="s">
        <v>235</v>
      </c>
      <c r="D141" s="138"/>
      <c r="F141" s="138"/>
      <c r="H141" s="119"/>
    </row>
    <row r="142" spans="2:8" s="16" customFormat="1" ht="63" x14ac:dyDescent="0.25">
      <c r="B142" s="135" t="s">
        <v>236</v>
      </c>
      <c r="D142" s="121" t="s">
        <v>131</v>
      </c>
      <c r="F142" s="121" t="s">
        <v>237</v>
      </c>
      <c r="H142" s="122"/>
    </row>
    <row r="143" spans="2:8" s="16" customFormat="1" ht="31.5" x14ac:dyDescent="0.25">
      <c r="B143" s="136" t="s">
        <v>238</v>
      </c>
      <c r="D143" s="121" t="s">
        <v>131</v>
      </c>
      <c r="F143" s="121" t="s">
        <v>239</v>
      </c>
      <c r="H143" s="222"/>
    </row>
    <row r="144" spans="2:8" s="16" customFormat="1" ht="15.75" x14ac:dyDescent="0.25">
      <c r="B144" s="120" t="s">
        <v>240</v>
      </c>
      <c r="D144" s="150" t="s">
        <v>128</v>
      </c>
      <c r="F144" s="150" t="s">
        <v>241</v>
      </c>
      <c r="H144" s="122"/>
    </row>
    <row r="145" spans="1:12" s="16" customFormat="1" ht="15.75" x14ac:dyDescent="0.25">
      <c r="B145" s="226" t="s">
        <v>242</v>
      </c>
      <c r="D145" s="150" t="s">
        <v>128</v>
      </c>
      <c r="F145" s="223" t="s">
        <v>243</v>
      </c>
      <c r="H145" s="222"/>
    </row>
    <row r="146" spans="1:12" s="16" customFormat="1" ht="63" x14ac:dyDescent="0.25">
      <c r="B146" s="120" t="s">
        <v>244</v>
      </c>
      <c r="D146" s="121" t="s">
        <v>131</v>
      </c>
      <c r="F146" s="121" t="s">
        <v>239</v>
      </c>
      <c r="H146" s="205" t="s">
        <v>245</v>
      </c>
    </row>
    <row r="147" spans="1:12" s="16" customFormat="1" ht="15.75" x14ac:dyDescent="0.25">
      <c r="B147" s="124" t="s">
        <v>246</v>
      </c>
      <c r="D147" s="151" t="s">
        <v>103</v>
      </c>
      <c r="F147" s="150" t="str">
        <f>IF(D147=Lists!$K$4,"&lt; Input URL to data source &gt;",IF(D147=Lists!$K$5,"&lt; Reference section in EITI Report or URL &gt;",IF(D147=Lists!$K$6,"&lt; Reference evidence of non-applicability &gt;","")))</f>
        <v/>
      </c>
      <c r="H147" s="125"/>
    </row>
    <row r="148" spans="1:12" s="16" customFormat="1" ht="15.75" x14ac:dyDescent="0.25">
      <c r="B148" s="35"/>
      <c r="D148" s="116"/>
      <c r="F148" s="25"/>
    </row>
    <row r="149" spans="1:12" s="16" customFormat="1" ht="31.5" x14ac:dyDescent="0.25">
      <c r="B149" s="117" t="s">
        <v>247</v>
      </c>
      <c r="D149" s="138"/>
      <c r="F149" s="138"/>
      <c r="H149" s="119"/>
    </row>
    <row r="150" spans="1:12" s="16" customFormat="1" ht="78.75" x14ac:dyDescent="0.25">
      <c r="B150" s="139" t="s">
        <v>248</v>
      </c>
      <c r="D150" s="150" t="s">
        <v>131</v>
      </c>
      <c r="F150" s="150" t="s">
        <v>249</v>
      </c>
      <c r="H150" s="122"/>
      <c r="I150" s="260"/>
    </row>
    <row r="151" spans="1:12" s="16" customFormat="1" ht="31.5" x14ac:dyDescent="0.25">
      <c r="B151" s="142" t="s">
        <v>250</v>
      </c>
      <c r="D151" s="151">
        <v>0</v>
      </c>
      <c r="F151" s="153" t="str">
        <f>IF(D151=Lists!$K$4,"&lt; Input URL to data source &gt;",IF(D151=Lists!$K$5,"&lt; Reference section in EITI Report &gt;",IF(D151=Lists!$K$6,"&lt; Reference evidence of non-applicability &gt;","")))</f>
        <v/>
      </c>
      <c r="H151" s="125"/>
    </row>
    <row r="152" spans="1:12" s="16" customFormat="1" ht="15.75" x14ac:dyDescent="0.25">
      <c r="B152" s="35"/>
      <c r="D152" s="116"/>
      <c r="F152" s="25"/>
    </row>
    <row r="153" spans="1:12" s="16" customFormat="1" ht="15.75" x14ac:dyDescent="0.25">
      <c r="A153" s="273"/>
      <c r="B153" s="117" t="s">
        <v>251</v>
      </c>
      <c r="D153" s="138"/>
      <c r="F153" s="138"/>
      <c r="H153" s="119"/>
    </row>
    <row r="154" spans="1:12" s="16" customFormat="1" ht="31.5" x14ac:dyDescent="0.25">
      <c r="A154" s="273"/>
      <c r="B154" s="139" t="s">
        <v>252</v>
      </c>
      <c r="D154" s="150" t="s">
        <v>131</v>
      </c>
      <c r="F154" s="150" t="s">
        <v>253</v>
      </c>
      <c r="H154" s="122"/>
    </row>
    <row r="155" spans="1:12" s="16" customFormat="1" ht="42.75" customHeight="1" x14ac:dyDescent="0.25">
      <c r="A155" s="273"/>
      <c r="B155" s="141" t="s">
        <v>254</v>
      </c>
      <c r="D155" s="210">
        <f>+D84*3%*25%</f>
        <v>772616.4375</v>
      </c>
      <c r="F155" s="150" t="s">
        <v>182</v>
      </c>
      <c r="H155" s="205" t="s">
        <v>255</v>
      </c>
      <c r="I155" s="262"/>
      <c r="L155" s="196"/>
    </row>
    <row r="156" spans="1:12" s="16" customFormat="1" ht="31.5" x14ac:dyDescent="0.25">
      <c r="A156" s="273"/>
      <c r="B156" s="209" t="s">
        <v>256</v>
      </c>
      <c r="D156" s="211">
        <f>3609002/18.839</f>
        <v>191570.78401189024</v>
      </c>
      <c r="F156" s="151" t="s">
        <v>182</v>
      </c>
      <c r="H156" s="272" t="s">
        <v>255</v>
      </c>
      <c r="I156" s="262"/>
      <c r="L156" s="196"/>
    </row>
    <row r="157" spans="1:12" s="16" customFormat="1" ht="15.75" x14ac:dyDescent="0.25">
      <c r="A157" s="273"/>
      <c r="B157" s="35"/>
      <c r="D157" s="116"/>
      <c r="F157" s="25"/>
    </row>
    <row r="158" spans="1:12" s="16" customFormat="1" ht="31.5" x14ac:dyDescent="0.25">
      <c r="A158" s="273"/>
      <c r="B158" s="117" t="s">
        <v>257</v>
      </c>
      <c r="D158" s="138"/>
      <c r="F158" s="138"/>
      <c r="H158" s="119"/>
    </row>
    <row r="159" spans="1:12" s="16" customFormat="1" ht="47.25" x14ac:dyDescent="0.25">
      <c r="A159" s="273"/>
      <c r="B159" s="139" t="s">
        <v>258</v>
      </c>
      <c r="D159" s="150" t="s">
        <v>131</v>
      </c>
      <c r="F159" s="150" t="s">
        <v>259</v>
      </c>
      <c r="H159" s="227"/>
    </row>
    <row r="160" spans="1:12" s="16" customFormat="1" ht="31.5" x14ac:dyDescent="0.25">
      <c r="A160" s="273"/>
      <c r="B160" s="139" t="s">
        <v>260</v>
      </c>
      <c r="D160" s="150" t="s">
        <v>128</v>
      </c>
      <c r="F160" s="223" t="s">
        <v>261</v>
      </c>
      <c r="H160" s="227"/>
    </row>
    <row r="161" spans="1:9" s="16" customFormat="1" ht="47.25" x14ac:dyDescent="0.25">
      <c r="A161" s="273"/>
      <c r="B161" s="140" t="s">
        <v>262</v>
      </c>
      <c r="D161" s="151" t="s">
        <v>128</v>
      </c>
      <c r="F161" s="151" t="s">
        <v>263</v>
      </c>
      <c r="H161" s="125"/>
    </row>
    <row r="162" spans="1:9" s="16" customFormat="1" ht="15.75" x14ac:dyDescent="0.25">
      <c r="A162" s="273"/>
      <c r="B162" s="35"/>
      <c r="D162" s="116"/>
      <c r="F162" s="25"/>
    </row>
    <row r="163" spans="1:9" s="16" customFormat="1" ht="15.75" x14ac:dyDescent="0.25">
      <c r="A163" s="273"/>
      <c r="B163" s="117" t="s">
        <v>264</v>
      </c>
      <c r="D163" s="138"/>
      <c r="F163" s="138"/>
      <c r="H163" s="119"/>
    </row>
    <row r="164" spans="1:9" s="16" customFormat="1" ht="31.5" x14ac:dyDescent="0.25">
      <c r="A164" s="273"/>
      <c r="B164" s="139" t="s">
        <v>265</v>
      </c>
      <c r="D164" s="150" t="s">
        <v>131</v>
      </c>
      <c r="F164" s="150" t="s">
        <v>266</v>
      </c>
      <c r="H164" s="122"/>
    </row>
    <row r="165" spans="1:9" s="16" customFormat="1" ht="31.5" x14ac:dyDescent="0.25">
      <c r="A165" s="273"/>
      <c r="B165" s="216" t="s">
        <v>267</v>
      </c>
      <c r="D165" s="203">
        <f>2161567+1185899</f>
        <v>3347466</v>
      </c>
      <c r="F165" s="150" t="s">
        <v>182</v>
      </c>
      <c r="H165" s="122" t="s">
        <v>268</v>
      </c>
      <c r="I165" s="261"/>
    </row>
    <row r="166" spans="1:9" s="16" customFormat="1" ht="31.5" x14ac:dyDescent="0.25">
      <c r="A166" s="273"/>
      <c r="B166" s="141" t="s">
        <v>269</v>
      </c>
      <c r="D166" s="203">
        <f>165537+349766</f>
        <v>515303</v>
      </c>
      <c r="E166" s="126"/>
      <c r="F166" s="150" t="s">
        <v>182</v>
      </c>
      <c r="H166" s="122" t="s">
        <v>268</v>
      </c>
      <c r="I166" s="261"/>
    </row>
    <row r="167" spans="1:9" s="16" customFormat="1" ht="31.5" x14ac:dyDescent="0.25">
      <c r="A167" s="273"/>
      <c r="B167" s="139" t="s">
        <v>270</v>
      </c>
      <c r="D167" s="150" t="s">
        <v>131</v>
      </c>
      <c r="F167" s="150" t="s">
        <v>266</v>
      </c>
      <c r="H167" s="122"/>
    </row>
    <row r="168" spans="1:9" s="16" customFormat="1" ht="31.5" x14ac:dyDescent="0.25">
      <c r="A168" s="273"/>
      <c r="B168" s="141" t="s">
        <v>271</v>
      </c>
      <c r="D168" s="203">
        <f>2161567+1185899</f>
        <v>3347466</v>
      </c>
      <c r="F168" s="150" t="s">
        <v>182</v>
      </c>
      <c r="H168" s="122" t="s">
        <v>268</v>
      </c>
      <c r="I168" s="261"/>
    </row>
    <row r="169" spans="1:9" s="16" customFormat="1" ht="31.5" x14ac:dyDescent="0.25">
      <c r="A169" s="273"/>
      <c r="B169" s="141" t="s">
        <v>272</v>
      </c>
      <c r="D169" s="203">
        <f>165537+349766</f>
        <v>515303</v>
      </c>
      <c r="F169" s="150" t="s">
        <v>182</v>
      </c>
      <c r="H169" s="122" t="s">
        <v>268</v>
      </c>
      <c r="I169" s="261"/>
    </row>
    <row r="170" spans="1:9" s="16" customFormat="1" ht="31.5" x14ac:dyDescent="0.25">
      <c r="A170" s="273"/>
      <c r="B170" s="139" t="s">
        <v>273</v>
      </c>
      <c r="D170" s="150" t="s">
        <v>131</v>
      </c>
      <c r="F170" s="150" t="s">
        <v>274</v>
      </c>
      <c r="H170" s="205" t="s">
        <v>275</v>
      </c>
    </row>
    <row r="171" spans="1:9" s="16" customFormat="1" ht="28.5" customHeight="1" x14ac:dyDescent="0.25">
      <c r="A171" s="273"/>
      <c r="B171" s="141" t="s">
        <v>276</v>
      </c>
      <c r="D171" s="204">
        <v>909290</v>
      </c>
      <c r="F171" s="150" t="s">
        <v>182</v>
      </c>
      <c r="H171" s="122" t="s">
        <v>277</v>
      </c>
      <c r="I171" s="261"/>
    </row>
    <row r="172" spans="1:9" s="16" customFormat="1" ht="31.5" x14ac:dyDescent="0.25">
      <c r="A172" s="273"/>
      <c r="B172" s="142" t="s">
        <v>278</v>
      </c>
      <c r="D172" s="151">
        <v>0</v>
      </c>
      <c r="F172" s="151" t="s">
        <v>182</v>
      </c>
      <c r="H172" s="125"/>
    </row>
    <row r="173" spans="1:9" s="16" customFormat="1" ht="15.75" x14ac:dyDescent="0.25">
      <c r="A173" s="273"/>
      <c r="B173" s="35"/>
      <c r="D173" s="116"/>
      <c r="F173" s="25"/>
    </row>
    <row r="174" spans="1:9" s="16" customFormat="1" ht="15.75" x14ac:dyDescent="0.25">
      <c r="A174" s="273"/>
      <c r="B174" s="117" t="s">
        <v>279</v>
      </c>
      <c r="D174" s="138"/>
      <c r="F174" s="138"/>
      <c r="H174" s="119"/>
    </row>
    <row r="175" spans="1:9" s="16" customFormat="1" ht="31.5" x14ac:dyDescent="0.25">
      <c r="A175" s="273"/>
      <c r="B175" s="139" t="s">
        <v>280</v>
      </c>
      <c r="D175" s="150" t="s">
        <v>102</v>
      </c>
      <c r="F175" s="150"/>
      <c r="H175" s="122"/>
    </row>
    <row r="176" spans="1:9" s="16" customFormat="1" ht="31.5" x14ac:dyDescent="0.25">
      <c r="A176" s="273"/>
      <c r="B176" s="142" t="s">
        <v>281</v>
      </c>
      <c r="D176" s="151"/>
      <c r="F176" s="151" t="s">
        <v>182</v>
      </c>
      <c r="H176" s="125"/>
    </row>
    <row r="177" spans="1:9" s="16" customFormat="1" ht="15.75" x14ac:dyDescent="0.25">
      <c r="A177" s="273"/>
      <c r="B177" s="35"/>
      <c r="D177" s="116"/>
      <c r="F177" s="25"/>
    </row>
    <row r="178" spans="1:9" s="16" customFormat="1" ht="15.75" x14ac:dyDescent="0.25">
      <c r="A178" s="273"/>
      <c r="B178" s="117" t="s">
        <v>282</v>
      </c>
      <c r="D178" s="144"/>
      <c r="F178" s="145"/>
      <c r="H178" s="119"/>
    </row>
    <row r="179" spans="1:9" s="16" customFormat="1" ht="31.5" x14ac:dyDescent="0.25">
      <c r="A179" s="273"/>
      <c r="B179" s="146" t="s">
        <v>283</v>
      </c>
      <c r="D179" s="150" t="s">
        <v>131</v>
      </c>
      <c r="F179" s="150" t="s">
        <v>284</v>
      </c>
      <c r="H179" s="122"/>
    </row>
    <row r="180" spans="1:9" s="16" customFormat="1" ht="31.5" x14ac:dyDescent="0.25">
      <c r="A180" s="273"/>
      <c r="B180" s="139" t="s">
        <v>285</v>
      </c>
      <c r="D180" s="203">
        <v>116035883</v>
      </c>
      <c r="F180" s="150" t="s">
        <v>182</v>
      </c>
      <c r="H180" s="274" t="s">
        <v>286</v>
      </c>
    </row>
    <row r="181" spans="1:9" s="16" customFormat="1" ht="15.75" x14ac:dyDescent="0.25">
      <c r="A181" s="273"/>
      <c r="B181" s="234" t="s">
        <v>287</v>
      </c>
      <c r="D181" s="150" t="s">
        <v>103</v>
      </c>
      <c r="F181" s="150" t="s">
        <v>182</v>
      </c>
      <c r="H181" s="205"/>
    </row>
    <row r="182" spans="1:9" s="16" customFormat="1" ht="28.5" x14ac:dyDescent="0.25">
      <c r="A182" s="273"/>
      <c r="B182" s="231" t="s">
        <v>288</v>
      </c>
      <c r="D182" s="204">
        <v>3053187536</v>
      </c>
      <c r="F182" s="150" t="s">
        <v>182</v>
      </c>
      <c r="H182" s="274" t="s">
        <v>286</v>
      </c>
    </row>
    <row r="183" spans="1:9" s="16" customFormat="1" ht="15.75" x14ac:dyDescent="0.25">
      <c r="A183" s="273"/>
      <c r="B183" s="231" t="s">
        <v>289</v>
      </c>
      <c r="D183" s="204">
        <v>34504276</v>
      </c>
      <c r="F183" s="150" t="s">
        <v>182</v>
      </c>
      <c r="H183" s="122"/>
      <c r="I183" s="262"/>
    </row>
    <row r="184" spans="1:9" s="16" customFormat="1" ht="15.75" x14ac:dyDescent="0.25">
      <c r="A184" s="273"/>
      <c r="B184" s="231" t="s">
        <v>290</v>
      </c>
      <c r="D184" s="204">
        <v>578586974</v>
      </c>
      <c r="F184" s="150" t="s">
        <v>182</v>
      </c>
      <c r="H184" s="205"/>
      <c r="I184" s="262"/>
    </row>
    <row r="185" spans="1:9" s="16" customFormat="1" ht="15.75" x14ac:dyDescent="0.25">
      <c r="A185" s="273"/>
      <c r="B185" s="120" t="s">
        <v>291</v>
      </c>
      <c r="D185" s="204">
        <v>845490000</v>
      </c>
      <c r="F185" s="150" t="s">
        <v>182</v>
      </c>
      <c r="H185" s="122"/>
      <c r="I185" s="262"/>
    </row>
    <row r="186" spans="1:9" s="16" customFormat="1" ht="15.75" x14ac:dyDescent="0.25">
      <c r="A186" s="273"/>
      <c r="B186" s="120" t="s">
        <v>292</v>
      </c>
      <c r="D186" s="204">
        <v>1310000000</v>
      </c>
      <c r="F186" s="150" t="s">
        <v>182</v>
      </c>
      <c r="H186" s="122"/>
      <c r="I186" s="262"/>
    </row>
    <row r="187" spans="1:9" s="16" customFormat="1" ht="15.75" x14ac:dyDescent="0.25">
      <c r="A187" s="273"/>
      <c r="B187" s="231" t="s">
        <v>293</v>
      </c>
      <c r="D187" s="263">
        <v>9491</v>
      </c>
      <c r="F187" s="150" t="s">
        <v>294</v>
      </c>
      <c r="H187" s="205"/>
      <c r="I187" s="262"/>
    </row>
    <row r="188" spans="1:9" s="16" customFormat="1" ht="15.75" x14ac:dyDescent="0.25">
      <c r="A188" s="273"/>
      <c r="B188" s="231" t="s">
        <v>295</v>
      </c>
      <c r="D188" s="263">
        <v>1048</v>
      </c>
      <c r="F188" s="150" t="s">
        <v>294</v>
      </c>
      <c r="H188" s="205"/>
      <c r="I188" s="262"/>
    </row>
    <row r="189" spans="1:9" s="16" customFormat="1" ht="15.75" x14ac:dyDescent="0.25">
      <c r="A189" s="273"/>
      <c r="B189" s="231" t="s">
        <v>296</v>
      </c>
      <c r="D189" s="263">
        <v>10539</v>
      </c>
      <c r="F189" s="150" t="s">
        <v>294</v>
      </c>
      <c r="H189" s="205"/>
      <c r="I189" s="262"/>
    </row>
    <row r="190" spans="1:9" s="16" customFormat="1" ht="15.75" x14ac:dyDescent="0.25">
      <c r="A190" s="273"/>
      <c r="B190" s="231" t="s">
        <v>297</v>
      </c>
      <c r="D190" s="263">
        <v>2829083</v>
      </c>
      <c r="F190" s="150" t="s">
        <v>294</v>
      </c>
      <c r="H190" s="205"/>
    </row>
    <row r="191" spans="1:9" s="16" customFormat="1" ht="15.75" x14ac:dyDescent="0.25">
      <c r="A191" s="273"/>
      <c r="B191" s="231" t="s">
        <v>298</v>
      </c>
      <c r="D191" s="150" t="s">
        <v>103</v>
      </c>
      <c r="F191" s="150" t="s">
        <v>182</v>
      </c>
      <c r="H191" s="205"/>
    </row>
    <row r="192" spans="1:9" s="16" customFormat="1" ht="15.75" x14ac:dyDescent="0.25">
      <c r="A192" s="273"/>
      <c r="B192" s="232" t="s">
        <v>299</v>
      </c>
      <c r="D192" s="151" t="s">
        <v>103</v>
      </c>
      <c r="F192" s="151" t="s">
        <v>182</v>
      </c>
      <c r="H192" s="205"/>
    </row>
    <row r="193" spans="1:8" s="16" customFormat="1" ht="15.75" x14ac:dyDescent="0.25">
      <c r="A193" s="273"/>
      <c r="B193" s="25"/>
      <c r="D193" s="147"/>
      <c r="F193" s="25"/>
    </row>
    <row r="194" spans="1:8" s="16" customFormat="1" ht="15.75" x14ac:dyDescent="0.25">
      <c r="A194" s="273"/>
      <c r="B194" s="117" t="s">
        <v>300</v>
      </c>
      <c r="D194" s="118"/>
      <c r="F194" s="118"/>
      <c r="H194" s="119"/>
    </row>
    <row r="195" spans="1:8" s="16" customFormat="1" ht="15.75" x14ac:dyDescent="0.25">
      <c r="B195" s="120" t="s">
        <v>126</v>
      </c>
      <c r="D195" s="121"/>
      <c r="F195" s="121"/>
      <c r="H195" s="122"/>
    </row>
    <row r="196" spans="1:8" s="16" customFormat="1" ht="31.5" x14ac:dyDescent="0.25">
      <c r="B196" s="229" t="s">
        <v>301</v>
      </c>
      <c r="D196" s="150" t="s">
        <v>128</v>
      </c>
      <c r="F196" s="150" t="s">
        <v>302</v>
      </c>
      <c r="H196" s="122"/>
    </row>
    <row r="197" spans="1:8" s="16" customFormat="1" ht="47.25" x14ac:dyDescent="0.25">
      <c r="A197" s="126"/>
      <c r="B197" s="233" t="s">
        <v>303</v>
      </c>
      <c r="C197" s="128"/>
      <c r="D197" s="150" t="s">
        <v>131</v>
      </c>
      <c r="F197" s="150" t="s">
        <v>304</v>
      </c>
      <c r="H197" s="122"/>
    </row>
    <row r="198" spans="1:8" s="16" customFormat="1" ht="31.5" x14ac:dyDescent="0.25">
      <c r="B198" s="230" t="s">
        <v>305</v>
      </c>
      <c r="C198" s="128"/>
      <c r="D198" s="151" t="s">
        <v>103</v>
      </c>
      <c r="F198" s="151" t="str">
        <f>IF(D198=Lists!$K$4,"&lt; Input URL to data source &gt;",IF(D198=Lists!$K$5,"&lt; Reference section in EITI Report or URL &gt;",IF(D198=Lists!$K$6,"&lt; Reference evidence of non-applicability &gt;","")))</f>
        <v/>
      </c>
      <c r="H198" s="125"/>
    </row>
    <row r="199" spans="1:8" s="16" customFormat="1" ht="16.5" thickBot="1" x14ac:dyDescent="0.3">
      <c r="B199" s="148"/>
      <c r="C199" s="69"/>
      <c r="D199" s="149"/>
      <c r="E199" s="69"/>
      <c r="F199" s="148"/>
      <c r="G199" s="69"/>
      <c r="H199" s="69"/>
    </row>
    <row r="200" spans="1:8" s="16" customFormat="1" ht="15.75" x14ac:dyDescent="0.25">
      <c r="B200" s="25"/>
      <c r="D200" s="147"/>
      <c r="F200" s="25"/>
    </row>
    <row r="201" spans="1:8" s="16" customFormat="1" ht="16.5" thickBot="1" x14ac:dyDescent="0.3">
      <c r="B201" s="307" t="s">
        <v>32</v>
      </c>
      <c r="C201" s="308"/>
      <c r="D201" s="308"/>
      <c r="E201" s="308"/>
      <c r="F201" s="308"/>
      <c r="G201" s="308"/>
      <c r="H201" s="308"/>
    </row>
    <row r="202" spans="1:8" s="16" customFormat="1" ht="15.75" x14ac:dyDescent="0.25">
      <c r="B202" s="309" t="s">
        <v>33</v>
      </c>
      <c r="C202" s="310"/>
      <c r="D202" s="310"/>
      <c r="E202" s="310"/>
      <c r="F202" s="310"/>
      <c r="G202" s="310"/>
      <c r="H202" s="310"/>
    </row>
    <row r="203" spans="1:8" s="16" customFormat="1" ht="16.5" thickBot="1" x14ac:dyDescent="0.3">
      <c r="B203" s="311"/>
      <c r="C203" s="311"/>
      <c r="D203" s="311"/>
      <c r="E203" s="311"/>
      <c r="F203" s="311"/>
      <c r="G203" s="311"/>
      <c r="H203" s="311"/>
    </row>
    <row r="204" spans="1:8" s="16" customFormat="1" ht="15.75" x14ac:dyDescent="0.25">
      <c r="B204" s="304" t="s">
        <v>34</v>
      </c>
      <c r="C204" s="304"/>
      <c r="D204" s="304"/>
      <c r="E204" s="304"/>
      <c r="F204" s="304"/>
      <c r="G204" s="304"/>
      <c r="H204" s="304"/>
    </row>
    <row r="205" spans="1:8" s="16" customFormat="1" ht="15.75" customHeight="1" x14ac:dyDescent="0.25">
      <c r="B205" s="286" t="s">
        <v>35</v>
      </c>
      <c r="C205" s="286"/>
      <c r="D205" s="286"/>
      <c r="E205" s="286"/>
      <c r="F205" s="286"/>
      <c r="G205" s="286"/>
      <c r="H205" s="286"/>
    </row>
    <row r="206" spans="1:8" s="16" customFormat="1" ht="15.75" x14ac:dyDescent="0.25">
      <c r="B206" s="304" t="s">
        <v>37</v>
      </c>
      <c r="C206" s="304"/>
      <c r="D206" s="304"/>
      <c r="E206" s="304"/>
      <c r="F206" s="304"/>
      <c r="G206" s="304"/>
      <c r="H206" s="304"/>
    </row>
    <row r="207" spans="1:8" s="16" customFormat="1" ht="15.75" x14ac:dyDescent="0.25">
      <c r="B207" s="25"/>
      <c r="D207" s="147"/>
      <c r="F207" s="25"/>
    </row>
    <row r="208" spans="1:8" s="16" customFormat="1" ht="15.75" x14ac:dyDescent="0.25">
      <c r="B208" s="25"/>
      <c r="D208" s="147"/>
      <c r="F208" s="25"/>
    </row>
    <row r="209" spans="2:6" s="16" customFormat="1" ht="15.75" x14ac:dyDescent="0.25">
      <c r="B209" s="25"/>
      <c r="D209" s="147"/>
      <c r="F209" s="25"/>
    </row>
    <row r="210" spans="2:6" s="16" customFormat="1" ht="15.75" x14ac:dyDescent="0.25"/>
    <row r="211" spans="2:6" ht="16.5" x14ac:dyDescent="0.25"/>
    <row r="212" spans="2:6" ht="16.5" x14ac:dyDescent="0.25"/>
    <row r="213" spans="2:6" ht="16.5" x14ac:dyDescent="0.25"/>
    <row r="214" spans="2:6" ht="16.5" x14ac:dyDescent="0.25"/>
    <row r="215" spans="2:6" ht="16.5" x14ac:dyDescent="0.25"/>
    <row r="216" spans="2:6" ht="16.5" x14ac:dyDescent="0.25"/>
    <row r="217" spans="2:6" ht="16.5" x14ac:dyDescent="0.25"/>
    <row r="218" spans="2:6" ht="16.5" x14ac:dyDescent="0.25"/>
    <row r="219" spans="2:6" ht="16.5" x14ac:dyDescent="0.25"/>
    <row r="220" spans="2:6" ht="16.5" x14ac:dyDescent="0.25"/>
    <row r="221" spans="2:6" ht="16.5" x14ac:dyDescent="0.25"/>
    <row r="222" spans="2:6" ht="16.5" x14ac:dyDescent="0.25"/>
    <row r="223" spans="2:6" ht="16.5" x14ac:dyDescent="0.25"/>
    <row r="224" spans="2:6" ht="16.5" x14ac:dyDescent="0.25"/>
    <row r="225" ht="16.5" x14ac:dyDescent="0.25"/>
    <row r="226" ht="16.5" x14ac:dyDescent="0.25"/>
    <row r="227" ht="16.5" x14ac:dyDescent="0.25"/>
    <row r="228" ht="16.5" x14ac:dyDescent="0.25"/>
    <row r="229" ht="16.5" x14ac:dyDescent="0.25"/>
    <row r="230" ht="16.5" x14ac:dyDescent="0.25"/>
    <row r="231" ht="16.5" x14ac:dyDescent="0.25"/>
  </sheetData>
  <mergeCells count="14">
    <mergeCell ref="B206:H206"/>
    <mergeCell ref="B2:H2"/>
    <mergeCell ref="B3:H3"/>
    <mergeCell ref="B4:H4"/>
    <mergeCell ref="B5:H5"/>
    <mergeCell ref="B6:H6"/>
    <mergeCell ref="B7:H7"/>
    <mergeCell ref="B8:H8"/>
    <mergeCell ref="B201:H201"/>
    <mergeCell ref="B202:H202"/>
    <mergeCell ref="B203:H203"/>
    <mergeCell ref="B204:H204"/>
    <mergeCell ref="B205:H205"/>
    <mergeCell ref="B9:H9"/>
  </mergeCells>
  <phoneticPr fontId="77" type="noConversion"/>
  <dataValidations xWindow="1151" yWindow="243" count="26">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Commodity volumes/values" prompt="Please input the name of commodity on the left, including whether volume or value._x000a__x000a_Please input only numbers in this cell. If other information is required, include this in comment section" sqref="D114:D119 D110:D112 B67:B78 D61:D78 B89:B100 D83:D100" xr:uid="{00000000-0002-0000-0300-000000000000}">
      <formula1>0</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F110:F112 F85 F73 F69 F71 F77 F83 F63 F114 F97 F91 F93 F99 F118 F61 F116 F75 F95" xr:uid="{00000000-0002-0000-0300-000001000000}">
      <formula1>"&lt;Select unit&gt;,Sm3,Sm3 o.e.,Barrels,Tonnes,oz,carats,Scf"</formula1>
    </dataValidation>
    <dataValidation type="list" showInputMessage="1" showErrorMessage="1" promptTitle="Reporting type" prompt="Please indicate which type of reporting, between:_x000a__x000a_Systematic disclosure_x000a_EITI reporting_x000a_Not available_x000a_Not applicable" sqref="D170 D19:D22 D34:D35 D38:D42 D45:D47 D108 D55 D59:D60 D81:D82 D103:D104 D179 D50:D52 D123 D127 D135 D142:D147 D150 D154 D159:D161 D164 D167 D131 D175 D26:D30 D196:D198" xr:uid="{00000000-0002-0000-0300-000002000000}">
      <formula1>Reporting_options_list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he total value of in-kind revenues._x000a__x000a_Please input only numbers in this cell. If other information is required, include this in comment section" sqref="D120" xr:uid="{00000000-0002-0000-0300-000003000000}">
      <formula1>0</formula1>
    </dataValidation>
    <dataValidation type="textLength" allowBlank="1" showInputMessage="1" showErrorMessage="1" errorTitle="Please do not edit these cells" error="Please do not edit these cells" sqref="B138:B139 B141 B126:B128 B207:B209 B107 B122:B124 B130:B132 B134:B136 B102:B105" xr:uid="{00000000-0002-0000-0300-000004000000}">
      <formula1>10000</formula1>
      <formula2>50000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xports" prompt="This refers to the total exports from the relevant year, including revenues from non-extractive sectors._x000a__x000a_Please input only numbers in this cell. If other information is required, include this in comment section" sqref="D186" xr:uid="{00000000-0002-0000-0300-000005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government revenues" prompt="This refers to the governments total revenues from the relevant year, including revenues from non-extractive sectors._x000a__x000a_Please input only numbers in this cell. If other information is required, include this in comment section" sqref="D184" xr:uid="{00000000-0002-0000-0300-000006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Government Revenues - Extractive" prompt="This refers to government revenues from extractives, including non-reconciled revenues._x000a__x000a_Please input only numbers in this cell. If other information is required, include this in comment section" sqref="D183 I183" xr:uid="{00000000-0002-0000-0300-000007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Gross Domestic Product" prompt="This refers to Gross Domestic Product, in current USD or local currency._x000a__x000a_Please input only numbers in this cell. If other information is required, include this in comment section" sqref="D182" xr:uid="{00000000-0002-0000-0300-000008000000}">
      <formula1>2</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Gross Value Added" prompt="Gross value added refers to the absolute number representing extractives' share of GDP._x000a__x000a_Please input only numbers in this cell. If other information is required, include this in comment section." sqref="D180:D181" xr:uid="{00000000-0002-0000-0300-000009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Exports - extractives" prompt="This refers to extractives share in total exports of a country, in absolute numbers._x000a__x000a_Please input only numbers in this cell. If other information is required, include this in comment section" sqref="D185" xr:uid="{00000000-0002-0000-0300-00000A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otal revenues._x000a__x000a_Please input only numbers in this cell. If other information is required, include this in comment section" sqref="D124 D128 D132 D136 D151 D155:D156 D165:D166 D176 D171:D172 D168:D169" xr:uid="{00000000-0002-0000-0300-00000B000000}">
      <formula1>0</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mployment" prompt="Employment refers to the absolute number representing total formal employment._x000a__x000a_Please input only numbers in this cell. If other information is required, include this in comment section" sqref="D187:D190" xr:uid="{00000000-0002-0000-0300-00000D000000}">
      <formula1>2</formula1>
    </dataValidation>
    <dataValidation type="list" operator="equal" showInputMessage="1" showErrorMessage="1" errorTitle="Invalid entry" error="Invalid entry" promptTitle="Please input unit" prompt="Please input currency according to 3-letter ISO currency code." sqref="F124 F128 F132 F136 F155:F156 F171:F172 F176 F165:F166 F180:F186 F168:F169 F191:F192" xr:uid="{00000000-0002-0000-0300-00000E000000}">
      <formula1>Currency_code_list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 extractive sector" prompt="Please input the total investment in the extractive sector for the relevant Fiscal Year, in current USD or local currency._x000a__x000a_This could e.g. correspond to the total capital formation in the extractive sector." sqref="D191" xr:uid="{00000000-0002-0000-0300-00000F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prompt="Please input the total investment in the economy for the relevant Fiscal Year, in current USD or local currency._x000a__x000a_This could e.g. correspond to the total capital formation in the economy." sqref="D192" xr:uid="{00000000-0002-0000-0300-000010000000}">
      <formula1>2</formula1>
    </dataValidation>
    <dataValidation type="list" showInputMessage="1" showErrorMessage="1" errorTitle="Invalid commodity input" error="Please select a commodity as defined in the commodity list of the drop down menu" promptTitle="Select commodity" prompt="Please select commodity from the drop down menu" sqref="B118 B65 B63 B114 B116 B110:B112 B87 B85 B61 B83" xr:uid="{00000000-0002-0000-0300-000011000000}">
      <formula1>Commodities_list</formula1>
    </dataValidation>
    <dataValidation type="whole" allowBlank="1" showInputMessage="1" showErrorMessage="1" errorTitle="Please do not edit these cells" error="Please do not edit these cells" sqref="B163:B169 B142:B147 B149:B151 B153:B156 B158:B161 B174:B176 B194:B198" xr:uid="{00000000-0002-0000-0300-000012000000}">
      <formula1>10000</formula1>
      <formula2>50000</formula2>
    </dataValidation>
    <dataValidation type="whole" allowBlank="1" showInputMessage="1" showErrorMessage="1" errorTitle="Please do not edit these cells" error="Please do not edit these cells" sqref="B199:H200 B178:B192" xr:uid="{00000000-0002-0000-0300-000013000000}">
      <formula1>4</formula1>
      <formula2>5</formula2>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percentage representing extractives' share of formal employment._x000a__x000a_Please input only numbers in this cell. If other information is required, include this in comment section." sqref="F187:F190" xr:uid="{00000000-0002-0000-0300-000014000000}">
      <formula1>0</formula1>
    </dataValidation>
    <dataValidation allowBlank="1" showInputMessage="1" showErrorMessage="1" errorTitle="Please do not edit these cells" error="Please do not edit these cells" sqref="B170:B172" xr:uid="{00000000-0002-0000-0300-000015000000}"/>
    <dataValidation type="whole" allowBlank="1" showInputMessage="1" showErrorMessage="1" errorTitle="Do not edit these cells" error="Please do not edit these cells" sqref="B203" xr:uid="{00000000-0002-0000-0300-000016000000}">
      <formula1>10000</formula1>
      <formula2>50000</formula2>
    </dataValidation>
    <dataValidation type="whole" showInputMessage="1" showErrorMessage="1" sqref="A101:B101 B59:B60 A64:C64 A65 F162:F163 A173:C173 D173:D174 F173:F174 A177:C177 D177:D178 F23:F25 D23:D25 F32:F33 D32:D33 F36:F37 D36:D37 F43:F44 D43:D44 F48:F49 D48:D49 F53:F54 D53:D54 B62 D79:D80 F79:F80 D101:D102 F101:F102 A106:C106 D106:D107 A89:A100 F177:F178 B11:F11 B12:B56 D121:D122 F121:F122 A125:C125 D125:D126 F125:F126 A129:C129 D129:D130 F129:F130 A133:C133 D133:D134 F133:F134 A137:C137 B140:C140 A148:C148 D148:D149 F148:F149 A152:C152 D152:D153 F152:F153 A157:C157 D157:D158 F157:F158 A162:C162 D162:D163 C65 C116:C124 H125 A122:A124 C126:C128 C130:C132 C134:C136 C138:C139 C141:C147 C149:C151 C153:C156 C158:C161 C163:C172 C174:C176 D17:D18 F17:F18 B119:B120 F106:F107 F137:F141 A102:A105 H152 H148 H140 H137 H133 H129 H101 H106 G110:G112 H121 A107:A120 C1:H1 H23 H79 F56:F58 D56:D58 C12:H16 A84:B84 A86:B86 C17:C63 B79:B82 H177 H173 H162 H157 H56 H53 H48 H43 H36 H32 C194:C198 F193:F195 D193:D195 C178:C192 G114:G198 A121:B121 B193:C193 H193 B108:C108 B115:C115 B117 C10:H10 B1:B10 D140:D141 D137:D138 A1:A63 A66:C66 A88:B88 A67:A83 G17:G108 F113:G113 C67:C105 A85 A87 F109:G109 C114 C107 C110:C112 B109:D109 B113:D113 E17:E198 A126:A128 A130:A132 A134:A136 A138:A147 A149:A151 A153:A156 A158:A161 A163:A172 A174:A176 A178:A198" xr:uid="{00000000-0002-0000-0300-000019000000}">
      <formula1>999999</formula1>
      <formula2>99999999</formula2>
    </dataValidation>
    <dataValidation showInputMessage="1" showErrorMessage="1" sqref="B57:B58" xr:uid="{00000000-0002-0000-0300-00001A000000}"/>
    <dataValidation type="textLength" allowBlank="1" showInputMessage="1" showErrorMessage="1" sqref="H33:H35 H24:H31 H80:H100 H57:H78 H44:H47 H160 H54:H55 H102:H105 H122:H124 H126:H128 H130:H132 H134:H136 H138:H139 H49:H52 H146:H147 H109:H120 H149:H150 H174:H176 H194:H198 H17:H22 H37:H42 H107 H141:H142 H144 H158 H163:H172 H153:H156 H178:H192" xr:uid="{00000000-0002-0000-0300-00001B000000}">
      <formula1>0</formula1>
      <formula2>350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Awards and transfers" prompt="Please input the number of license awarded and transferred for the covered year._x000a_Please input only numbers in this cell. If other information is required, include this in comment section" sqref="D31" xr:uid="{00000000-0002-0000-0300-00001C000000}">
      <formula1>0</formula1>
    </dataValidation>
  </dataValidations>
  <hyperlinks>
    <hyperlink ref="B17" r:id="rId1" location="r2-1" display="EITI Requirement 2.1" xr:uid="{00000000-0004-0000-0300-000000000000}"/>
    <hyperlink ref="B24" r:id="rId2" location="r2-2" display="EITI Requirement 2.2" xr:uid="{00000000-0004-0000-0300-000001000000}"/>
    <hyperlink ref="B37" r:id="rId3" location="r2-4" display="EITI Requirement 2.4" xr:uid="{00000000-0004-0000-0300-000002000000}"/>
    <hyperlink ref="B44" r:id="rId4" location="r2-5" display="EITI Requirement 2.5" xr:uid="{00000000-0004-0000-0300-000003000000}"/>
    <hyperlink ref="B49" r:id="rId5" location="r2-6" display="EITI Requirement 2.6" xr:uid="{00000000-0004-0000-0300-000004000000}"/>
    <hyperlink ref="B54" r:id="rId6" location="r3-1" display="EITI Requirement 3.1" xr:uid="{00000000-0004-0000-0300-000005000000}"/>
    <hyperlink ref="B58" r:id="rId7" xr:uid="{00000000-0004-0000-0300-000006000000}"/>
    <hyperlink ref="B80" r:id="rId8" location="r3-3" display="EITI Requirement 3.3" xr:uid="{00000000-0004-0000-0300-000007000000}"/>
    <hyperlink ref="B102" r:id="rId9" location="r4-1" display="EITI Requirement 4.1" xr:uid="{00000000-0004-0000-0300-000008000000}"/>
    <hyperlink ref="B107" r:id="rId10" location="r4-2" display="EITI Requirement 4.2" xr:uid="{00000000-0004-0000-0300-000009000000}"/>
    <hyperlink ref="B122" r:id="rId11" location="r4-3" display="EITI Requirement 4.3" xr:uid="{00000000-0004-0000-0300-00000A000000}"/>
    <hyperlink ref="B126" r:id="rId12" location="r4-4" display="EITI Requirement 4.4" xr:uid="{00000000-0004-0000-0300-00000B000000}"/>
    <hyperlink ref="B130" r:id="rId13" location="r4-5" display="EITI Requirement 4.5" xr:uid="{00000000-0004-0000-0300-00000C000000}"/>
    <hyperlink ref="B134" r:id="rId14" location="r4-6" display="EITI Requirement 4.6" xr:uid="{00000000-0004-0000-0300-00000D000000}"/>
    <hyperlink ref="B138" r:id="rId15" location="r4-8" display="EITI Requirement 4.8" xr:uid="{00000000-0004-0000-0300-00000E000000}"/>
    <hyperlink ref="B141" r:id="rId16" location="r4-9" display="EITI Requirement 4.9" xr:uid="{00000000-0004-0000-0300-00000F000000}"/>
    <hyperlink ref="B149" r:id="rId17" location="r5-1" display="EITI Requirement 5.1" xr:uid="{00000000-0004-0000-0300-000010000000}"/>
    <hyperlink ref="B153" r:id="rId18" location="r5-2" display="EITI Requirement 5.2" xr:uid="{00000000-0004-0000-0300-000011000000}"/>
    <hyperlink ref="B158" r:id="rId19" location="r5-3" display="EITI Requirement 5.3" xr:uid="{00000000-0004-0000-0300-000012000000}"/>
    <hyperlink ref="B174" r:id="rId20" location="r6-2" display="EITI Requirement 6.2" xr:uid="{00000000-0004-0000-0300-000013000000}"/>
    <hyperlink ref="B163" r:id="rId21" location="r6-1" display="EITI Requirement 6.1" xr:uid="{00000000-0004-0000-0300-000014000000}"/>
    <hyperlink ref="B33" r:id="rId22" location="r2-3" xr:uid="{00000000-0004-0000-0300-000015000000}"/>
    <hyperlink ref="B180" r:id="rId23" xr:uid="{00000000-0004-0000-0300-000016000000}"/>
    <hyperlink ref="B202:F202" r:id="rId24" display="Give us your feedback or report a conflict in the data! Write to us at  data@eiti.org" xr:uid="{00000000-0004-0000-0300-000017000000}"/>
    <hyperlink ref="B201:F201" r:id="rId25" display="For the latest version of Summary data templates, see  https://eiti.org/summary-data-template" xr:uid="{00000000-0004-0000-0300-000018000000}"/>
    <hyperlink ref="B57" r:id="rId26" location="r3-2" display="EITI Requirement 3.2" xr:uid="{00000000-0004-0000-0300-000019000000}"/>
    <hyperlink ref="B194" r:id="rId27" location="r6-4" xr:uid="{00000000-0004-0000-0300-00001A000000}"/>
    <hyperlink ref="F34" r:id="rId28" xr:uid="{00000000-0004-0000-0300-00001B000000}"/>
    <hyperlink ref="F160" r:id="rId29" xr:uid="{00000000-0004-0000-0300-00001D000000}"/>
    <hyperlink ref="F196" r:id="rId30" xr:uid="{00000000-0004-0000-0300-00001F000000}"/>
    <hyperlink ref="B178" r:id="rId31" location="r6-3" display="EITI Requirement 6.3" xr:uid="{00000000-0004-0000-0300-000020000000}"/>
    <hyperlink ref="F145" r:id="rId32" xr:uid="{7B71EA1C-9EBD-4DFD-9AB8-9E07FB14ACCA}"/>
    <hyperlink ref="F19" r:id="rId33" xr:uid="{E73D0B43-3E48-4352-95A6-AC8626972C80}"/>
    <hyperlink ref="F30" r:id="rId34" xr:uid="{00000000-0004-0000-0300-00001E000000}"/>
    <hyperlink ref="H180" r:id="rId35" xr:uid="{6272DE75-C1EF-4D93-8E31-3BD2AC1E26A9}"/>
    <hyperlink ref="H182" r:id="rId36" xr:uid="{2C1FD9DE-678B-4611-81E2-464DA138DB8F}"/>
  </hyperlinks>
  <pageMargins left="0.25" right="0.25" top="0.75" bottom="0.75" header="0.3" footer="0.3"/>
  <pageSetup paperSize="8" fitToHeight="0" orientation="landscape" horizontalDpi="2400" verticalDpi="2400" r:id="rId3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B1:L118"/>
  <sheetViews>
    <sheetView showGridLines="0" zoomScale="80" zoomScaleNormal="80" workbookViewId="0"/>
  </sheetViews>
  <sheetFormatPr defaultColWidth="4" defaultRowHeight="24" customHeight="1" x14ac:dyDescent="0.25"/>
  <cols>
    <col min="1" max="1" width="4" style="16"/>
    <col min="2" max="2" width="48.7109375" style="16" customWidth="1"/>
    <col min="3" max="3" width="44.42578125" style="16" customWidth="1"/>
    <col min="4" max="4" width="38.85546875" style="16" customWidth="1"/>
    <col min="5" max="5" width="23" style="16" customWidth="1"/>
    <col min="6" max="6" width="22.140625" style="16" customWidth="1"/>
    <col min="7" max="10" width="26.42578125" style="16" customWidth="1"/>
    <col min="11" max="11" width="4" style="16" customWidth="1"/>
    <col min="12" max="12" width="14.85546875" style="16" bestFit="1" customWidth="1"/>
    <col min="13" max="33" width="4" style="16"/>
    <col min="34" max="34" width="12.140625" style="16" bestFit="1" customWidth="1"/>
    <col min="35" max="16384" width="4" style="16"/>
  </cols>
  <sheetData>
    <row r="1" spans="2:12" ht="15.75" x14ac:dyDescent="0.25"/>
    <row r="2" spans="2:12" ht="15.75" x14ac:dyDescent="0.25">
      <c r="B2" s="295" t="s">
        <v>306</v>
      </c>
      <c r="C2" s="295"/>
      <c r="D2" s="295"/>
      <c r="E2" s="295"/>
      <c r="F2" s="295"/>
      <c r="G2" s="295"/>
      <c r="H2" s="295"/>
      <c r="I2" s="295"/>
      <c r="J2" s="295"/>
    </row>
    <row r="3" spans="2:12" x14ac:dyDescent="0.25">
      <c r="B3" s="296" t="s">
        <v>39</v>
      </c>
      <c r="C3" s="296"/>
      <c r="D3" s="296"/>
      <c r="E3" s="296"/>
      <c r="F3" s="296"/>
      <c r="G3" s="296"/>
      <c r="H3" s="296"/>
      <c r="I3" s="296"/>
      <c r="J3" s="296"/>
    </row>
    <row r="4" spans="2:12" ht="15.75" x14ac:dyDescent="0.25">
      <c r="B4" s="298" t="s">
        <v>307</v>
      </c>
      <c r="C4" s="298"/>
      <c r="D4" s="298"/>
      <c r="E4" s="298"/>
      <c r="F4" s="298"/>
      <c r="G4" s="298"/>
      <c r="H4" s="298"/>
      <c r="I4" s="298"/>
      <c r="J4" s="298"/>
    </row>
    <row r="5" spans="2:12" ht="15.75" x14ac:dyDescent="0.25">
      <c r="B5" s="298" t="s">
        <v>308</v>
      </c>
      <c r="C5" s="298"/>
      <c r="D5" s="298"/>
      <c r="E5" s="298"/>
      <c r="F5" s="298"/>
      <c r="G5" s="298"/>
      <c r="H5" s="298"/>
      <c r="I5" s="298"/>
      <c r="J5" s="298"/>
    </row>
    <row r="6" spans="2:12" ht="15.75" x14ac:dyDescent="0.25">
      <c r="B6" s="298" t="s">
        <v>309</v>
      </c>
      <c r="C6" s="298"/>
      <c r="D6" s="298"/>
      <c r="E6" s="298"/>
      <c r="F6" s="298"/>
      <c r="G6" s="298"/>
      <c r="H6" s="298"/>
      <c r="I6" s="298"/>
      <c r="J6" s="298"/>
    </row>
    <row r="7" spans="2:12" ht="15.6" customHeight="1" x14ac:dyDescent="0.25">
      <c r="B7" s="298" t="s">
        <v>310</v>
      </c>
      <c r="C7" s="298"/>
      <c r="D7" s="298"/>
      <c r="E7" s="298"/>
      <c r="F7" s="298"/>
      <c r="G7" s="298"/>
      <c r="H7" s="298"/>
      <c r="I7" s="298"/>
      <c r="J7" s="298"/>
    </row>
    <row r="8" spans="2:12" ht="15.75" x14ac:dyDescent="0.3">
      <c r="B8" s="299" t="s">
        <v>311</v>
      </c>
      <c r="C8" s="299"/>
      <c r="D8" s="299"/>
      <c r="E8" s="299"/>
      <c r="F8" s="299"/>
      <c r="G8" s="299"/>
      <c r="H8" s="299"/>
      <c r="I8" s="299"/>
      <c r="J8" s="299"/>
    </row>
    <row r="9" spans="2:12" ht="15.75" x14ac:dyDescent="0.25"/>
    <row r="10" spans="2:12" x14ac:dyDescent="0.25">
      <c r="B10" s="314" t="s">
        <v>312</v>
      </c>
      <c r="C10" s="314"/>
      <c r="D10" s="314"/>
      <c r="E10" s="314"/>
      <c r="F10" s="314"/>
      <c r="G10" s="314"/>
      <c r="H10" s="314"/>
      <c r="I10" s="314"/>
      <c r="J10" s="314"/>
    </row>
    <row r="11" spans="2:12" s="173" customFormat="1" ht="25.5" customHeight="1" x14ac:dyDescent="0.25">
      <c r="B11" s="315" t="s">
        <v>313</v>
      </c>
      <c r="C11" s="315"/>
      <c r="D11" s="315"/>
      <c r="E11" s="315"/>
      <c r="F11" s="315"/>
      <c r="G11" s="315"/>
      <c r="H11" s="315"/>
      <c r="I11" s="315"/>
      <c r="J11" s="315"/>
    </row>
    <row r="12" spans="2:12" s="31" customFormat="1" ht="15.75" x14ac:dyDescent="0.25">
      <c r="B12" s="320"/>
      <c r="C12" s="320"/>
      <c r="D12" s="320"/>
      <c r="E12" s="320"/>
      <c r="F12" s="320"/>
      <c r="G12" s="320"/>
      <c r="H12" s="320"/>
      <c r="I12" s="320"/>
      <c r="J12" s="320"/>
    </row>
    <row r="13" spans="2:12" s="31" customFormat="1" ht="19.5" x14ac:dyDescent="0.25">
      <c r="B13" s="316" t="s">
        <v>314</v>
      </c>
      <c r="C13" s="316"/>
      <c r="D13" s="316"/>
      <c r="E13" s="316"/>
      <c r="F13" s="316"/>
      <c r="G13" s="316"/>
      <c r="H13" s="316"/>
      <c r="I13" s="316"/>
      <c r="J13" s="316"/>
    </row>
    <row r="14" spans="2:12" s="31" customFormat="1" ht="15.75" x14ac:dyDescent="0.25">
      <c r="B14" s="154" t="s">
        <v>315</v>
      </c>
      <c r="C14" s="154" t="s">
        <v>316</v>
      </c>
      <c r="D14" s="16" t="s">
        <v>317</v>
      </c>
      <c r="E14" s="16" t="s">
        <v>318</v>
      </c>
      <c r="F14" s="155"/>
      <c r="G14" s="156"/>
    </row>
    <row r="15" spans="2:12" s="31" customFormat="1" ht="15.75" x14ac:dyDescent="0.25">
      <c r="B15" s="16" t="s">
        <v>319</v>
      </c>
      <c r="C15" s="16" t="s">
        <v>320</v>
      </c>
      <c r="D15" s="16"/>
      <c r="E15" s="196">
        <f>SUMIF('Part 4 - Government revenues'!$I$22:$I$28,Government_entities_list,Total_revenues)</f>
        <v>24812069.533037923</v>
      </c>
      <c r="F15" s="156"/>
      <c r="G15" s="156"/>
    </row>
    <row r="16" spans="2:12" s="31" customFormat="1" ht="15.75" x14ac:dyDescent="0.25">
      <c r="B16" s="16" t="s">
        <v>321</v>
      </c>
      <c r="C16" s="16" t="s">
        <v>320</v>
      </c>
      <c r="D16" s="16"/>
      <c r="E16" s="196">
        <f>SUMIF('Part 4 - Government revenues'!$I$22:$I$28,Government_entities_list,Total_revenues)</f>
        <v>1360.2102022400341</v>
      </c>
      <c r="F16" s="156"/>
      <c r="G16" s="16"/>
      <c r="J16" s="155"/>
      <c r="K16" s="155"/>
      <c r="L16" s="155"/>
    </row>
    <row r="17" spans="2:12" s="31" customFormat="1" ht="15.75" x14ac:dyDescent="0.25">
      <c r="B17" s="16" t="s">
        <v>322</v>
      </c>
      <c r="C17" s="16" t="s">
        <v>320</v>
      </c>
      <c r="D17" s="16"/>
      <c r="E17" s="196">
        <f>SUMIF('Part 4 - Government revenues'!$I$22:$I$28,Government_entities_list,Total_revenues)</f>
        <v>0</v>
      </c>
      <c r="J17" s="156"/>
      <c r="K17" s="156"/>
      <c r="L17" s="156"/>
    </row>
    <row r="18" spans="2:12" s="31" customFormat="1" ht="15.75" x14ac:dyDescent="0.25">
      <c r="B18" s="16" t="s">
        <v>323</v>
      </c>
      <c r="C18" s="16" t="s">
        <v>320</v>
      </c>
      <c r="D18" s="16"/>
      <c r="E18" s="196">
        <f>SUMIF('Part 4 - Government revenues'!$I$22:$I$28,Government_entities_list,Total_revenues)</f>
        <v>0</v>
      </c>
      <c r="J18" s="156"/>
      <c r="K18" s="156"/>
      <c r="L18" s="156"/>
    </row>
    <row r="19" spans="2:12" s="31" customFormat="1" ht="15.75" x14ac:dyDescent="0.25">
      <c r="B19" s="31" t="s">
        <v>324</v>
      </c>
      <c r="C19" s="31" t="s">
        <v>320</v>
      </c>
      <c r="D19" s="16"/>
      <c r="E19" s="196">
        <f>SUMIF('Part 4 - Government revenues'!$I$22:$I$28,Government_entities_list,Total_revenues)</f>
        <v>0</v>
      </c>
      <c r="J19" s="156"/>
      <c r="K19" s="156"/>
      <c r="L19" s="156"/>
    </row>
    <row r="20" spans="2:12" s="31" customFormat="1" ht="15.75" x14ac:dyDescent="0.25">
      <c r="B20" s="31" t="s">
        <v>325</v>
      </c>
      <c r="C20" s="31" t="s">
        <v>326</v>
      </c>
      <c r="D20" s="16"/>
      <c r="E20" s="196">
        <f>SUMIF('Part 4 - Government revenues'!$I$22:$I$28,Government_entities_list,Total_revenues)</f>
        <v>305151.00294760888</v>
      </c>
      <c r="J20" s="156"/>
      <c r="K20" s="156"/>
      <c r="L20" s="156"/>
    </row>
    <row r="21" spans="2:12" s="31" customFormat="1" ht="15.75" x14ac:dyDescent="0.25">
      <c r="B21" s="31" t="s">
        <v>327</v>
      </c>
      <c r="C21" s="31" t="s">
        <v>326</v>
      </c>
      <c r="D21" s="16"/>
      <c r="E21" s="196">
        <f>SUMIF('Part 4 - Government revenues'!$I$22:$I$28,Government_entities_list,Total_revenues)</f>
        <v>0</v>
      </c>
      <c r="J21" s="156"/>
      <c r="K21" s="156"/>
      <c r="L21" s="156"/>
    </row>
    <row r="22" spans="2:12" s="31" customFormat="1" ht="15.75" x14ac:dyDescent="0.25">
      <c r="C22" s="16"/>
      <c r="D22" s="157"/>
    </row>
    <row r="23" spans="2:12" s="31" customFormat="1" ht="19.5" x14ac:dyDescent="0.25">
      <c r="B23" s="316" t="s">
        <v>328</v>
      </c>
      <c r="C23" s="316"/>
      <c r="D23" s="316"/>
      <c r="E23" s="316"/>
      <c r="F23" s="316"/>
      <c r="G23" s="316"/>
      <c r="H23" s="316"/>
      <c r="I23" s="316"/>
      <c r="J23" s="316"/>
    </row>
    <row r="24" spans="2:12" s="31" customFormat="1" ht="15.75" x14ac:dyDescent="0.25">
      <c r="B24" s="317" t="s">
        <v>329</v>
      </c>
      <c r="C24" s="318"/>
      <c r="D24" s="319"/>
      <c r="E24" s="155"/>
    </row>
    <row r="25" spans="2:12" s="31" customFormat="1" ht="15.75" x14ac:dyDescent="0.25">
      <c r="B25" s="159" t="s">
        <v>330</v>
      </c>
      <c r="C25" s="160" t="s">
        <v>319</v>
      </c>
      <c r="D25" s="161" t="s">
        <v>103</v>
      </c>
    </row>
    <row r="26" spans="2:12" s="31" customFormat="1" ht="15.75" x14ac:dyDescent="0.25"/>
    <row r="27" spans="2:12" s="31" customFormat="1" ht="15.75" x14ac:dyDescent="0.25">
      <c r="B27" s="154" t="s">
        <v>331</v>
      </c>
      <c r="C27" s="154" t="s">
        <v>332</v>
      </c>
      <c r="D27" s="16" t="s">
        <v>333</v>
      </c>
      <c r="E27" s="16" t="s">
        <v>334</v>
      </c>
      <c r="F27" s="16" t="s">
        <v>335</v>
      </c>
      <c r="G27" s="16" t="s">
        <v>336</v>
      </c>
      <c r="H27" s="16" t="s">
        <v>337</v>
      </c>
      <c r="I27" s="16" t="s">
        <v>338</v>
      </c>
    </row>
    <row r="28" spans="2:12" s="31" customFormat="1" ht="15.75" x14ac:dyDescent="0.3">
      <c r="B28" s="16" t="s">
        <v>339</v>
      </c>
      <c r="C28" s="16" t="s">
        <v>340</v>
      </c>
      <c r="D28" s="248">
        <v>1000077985</v>
      </c>
      <c r="E28" s="36" t="s">
        <v>341</v>
      </c>
      <c r="F28" s="16" t="s">
        <v>342</v>
      </c>
      <c r="G28" s="16" t="s">
        <v>102</v>
      </c>
      <c r="H28" s="36" t="s">
        <v>60</v>
      </c>
      <c r="I28" s="202">
        <f>SUMIF('Part 5 - Company data'!$C$15:$C$97,Companies_list,Total_reconciled)</f>
        <v>10717205.608356887</v>
      </c>
    </row>
    <row r="29" spans="2:12" s="31" customFormat="1" ht="15.75" x14ac:dyDescent="0.3">
      <c r="B29" s="16" t="s">
        <v>343</v>
      </c>
      <c r="C29" s="16" t="s">
        <v>340</v>
      </c>
      <c r="D29" s="248">
        <v>1000005453</v>
      </c>
      <c r="E29" s="36" t="s">
        <v>341</v>
      </c>
      <c r="F29" s="16" t="s">
        <v>344</v>
      </c>
      <c r="G29" s="16" t="s">
        <v>102</v>
      </c>
      <c r="H29" s="36" t="s">
        <v>103</v>
      </c>
      <c r="I29" s="202">
        <f>SUMIF('Part 5 - Company data'!$C$15:$C$97,Companies_list,Total_reconciled)</f>
        <v>4738389.7990284534</v>
      </c>
    </row>
    <row r="30" spans="2:12" s="31" customFormat="1" ht="14.25" customHeight="1" x14ac:dyDescent="0.3">
      <c r="B30" s="16" t="s">
        <v>345</v>
      </c>
      <c r="C30" s="16" t="s">
        <v>340</v>
      </c>
      <c r="D30" s="248">
        <v>1000178031</v>
      </c>
      <c r="E30" s="36" t="s">
        <v>341</v>
      </c>
      <c r="F30" s="16" t="s">
        <v>346</v>
      </c>
      <c r="G30" s="16" t="s">
        <v>102</v>
      </c>
      <c r="H30" s="36" t="s">
        <v>60</v>
      </c>
      <c r="I30" s="202">
        <f>SUMIF('Part 5 - Company data'!$C$15:$C$97,Companies_list,Total_reconciled)</f>
        <v>4151889.3370297016</v>
      </c>
    </row>
    <row r="31" spans="2:12" s="31" customFormat="1" ht="15.75" x14ac:dyDescent="0.3">
      <c r="B31" s="16" t="s">
        <v>347</v>
      </c>
      <c r="C31" s="16" t="s">
        <v>340</v>
      </c>
      <c r="D31" s="248">
        <v>1000001229</v>
      </c>
      <c r="E31" s="36" t="s">
        <v>341</v>
      </c>
      <c r="F31" s="16" t="s">
        <v>346</v>
      </c>
      <c r="G31" s="16" t="s">
        <v>102</v>
      </c>
      <c r="H31" s="36" t="s">
        <v>103</v>
      </c>
      <c r="I31" s="202">
        <f>SUMIF('Part 5 - Company data'!$C$15:$C$97,Companies_list,Total_reconciled)</f>
        <v>3048000.2067773221</v>
      </c>
    </row>
    <row r="32" spans="2:12" s="31" customFormat="1" ht="15.75" x14ac:dyDescent="0.3">
      <c r="B32" s="16" t="s">
        <v>348</v>
      </c>
      <c r="C32" s="16" t="s">
        <v>340</v>
      </c>
      <c r="D32" s="248">
        <v>1000000044</v>
      </c>
      <c r="E32" s="36" t="s">
        <v>341</v>
      </c>
      <c r="F32" s="16" t="s">
        <v>342</v>
      </c>
      <c r="G32" s="16" t="s">
        <v>102</v>
      </c>
      <c r="H32" s="36" t="s">
        <v>103</v>
      </c>
      <c r="I32" s="202">
        <f>SUMIF('Part 5 - Company data'!$C$15:$C$97,Companies_list,Total_reconciled)</f>
        <v>1354538.4356919157</v>
      </c>
    </row>
    <row r="33" spans="2:10" s="31" customFormat="1" ht="15.75" x14ac:dyDescent="0.3">
      <c r="B33" s="16" t="s">
        <v>349</v>
      </c>
      <c r="C33" s="16" t="s">
        <v>340</v>
      </c>
      <c r="D33" s="248">
        <v>1000533875</v>
      </c>
      <c r="E33" s="36" t="s">
        <v>341</v>
      </c>
      <c r="F33" s="16" t="s">
        <v>350</v>
      </c>
      <c r="G33" s="16" t="s">
        <v>102</v>
      </c>
      <c r="H33" s="36" t="s">
        <v>60</v>
      </c>
      <c r="I33" s="202">
        <f>SUMIF('Part 5 - Company data'!$C$15:$C$97,Companies_list,Total_reconciled)</f>
        <v>1225580.3006654105</v>
      </c>
    </row>
    <row r="34" spans="2:10" s="31" customFormat="1" ht="15.75" x14ac:dyDescent="0.3">
      <c r="B34" s="16" t="s">
        <v>351</v>
      </c>
      <c r="C34" s="16" t="s">
        <v>340</v>
      </c>
      <c r="D34" s="248">
        <v>1000000125</v>
      </c>
      <c r="E34" s="36" t="s">
        <v>341</v>
      </c>
      <c r="F34" s="16" t="s">
        <v>342</v>
      </c>
      <c r="G34" s="16" t="s">
        <v>102</v>
      </c>
      <c r="H34" s="36" t="s">
        <v>60</v>
      </c>
      <c r="I34" s="202">
        <f>SUMIF('Part 5 - Company data'!$C$15:$C$97,Companies_list,Total_reconciled)</f>
        <v>996907.17180733313</v>
      </c>
    </row>
    <row r="35" spans="2:10" s="31" customFormat="1" ht="15.75" x14ac:dyDescent="0.3">
      <c r="B35" s="16" t="s">
        <v>352</v>
      </c>
      <c r="C35" s="16" t="s">
        <v>340</v>
      </c>
      <c r="D35" s="248">
        <v>1000001946</v>
      </c>
      <c r="E35" s="36" t="s">
        <v>341</v>
      </c>
      <c r="F35" s="16" t="s">
        <v>353</v>
      </c>
      <c r="G35" s="16" t="s">
        <v>102</v>
      </c>
      <c r="H35" s="36" t="s">
        <v>103</v>
      </c>
      <c r="I35" s="202">
        <f>SUMIF('Part 5 - Company data'!$C$15:$C$97,Companies_list,Total_reconciled)</f>
        <v>700982.33451881737</v>
      </c>
    </row>
    <row r="36" spans="2:10" s="31" customFormat="1" ht="15.75" x14ac:dyDescent="0.3">
      <c r="B36" s="16" t="s">
        <v>354</v>
      </c>
      <c r="C36" s="16" t="s">
        <v>340</v>
      </c>
      <c r="D36" s="248" t="s">
        <v>355</v>
      </c>
      <c r="E36" s="36" t="s">
        <v>341</v>
      </c>
      <c r="F36" s="16" t="s">
        <v>342</v>
      </c>
      <c r="G36" s="16" t="s">
        <v>102</v>
      </c>
      <c r="H36" s="36" t="s">
        <v>103</v>
      </c>
      <c r="I36" s="202">
        <f>SUMIF('Part 5 - Company data'!$C$15:$C$97,Companies_list,Total_reconciled)</f>
        <v>533130.27669098973</v>
      </c>
    </row>
    <row r="37" spans="2:10" s="31" customFormat="1" ht="15.75" x14ac:dyDescent="0.3">
      <c r="B37" s="16" t="s">
        <v>356</v>
      </c>
      <c r="C37" s="16" t="s">
        <v>340</v>
      </c>
      <c r="D37" s="248" t="s">
        <v>357</v>
      </c>
      <c r="E37" s="36" t="s">
        <v>341</v>
      </c>
      <c r="F37" s="16" t="s">
        <v>353</v>
      </c>
      <c r="G37" s="16" t="s">
        <v>102</v>
      </c>
      <c r="H37" s="36" t="s">
        <v>60</v>
      </c>
      <c r="I37" s="202">
        <f>SUMIF('Part 5 - Company data'!$C$15:$C$97,Companies_list,Total_reconciled)</f>
        <v>514240.5458004587</v>
      </c>
    </row>
    <row r="38" spans="2:10" s="31" customFormat="1" ht="15.75" x14ac:dyDescent="0.3">
      <c r="B38" s="16" t="s">
        <v>358</v>
      </c>
      <c r="C38" s="16" t="s">
        <v>340</v>
      </c>
      <c r="D38" s="248">
        <v>1000085996</v>
      </c>
      <c r="E38" s="36" t="s">
        <v>341</v>
      </c>
      <c r="F38" s="16" t="s">
        <v>359</v>
      </c>
      <c r="G38" s="16" t="s">
        <v>102</v>
      </c>
      <c r="H38" s="36" t="s">
        <v>103</v>
      </c>
      <c r="I38" s="158">
        <f>SUMIF('Part 5 - Company data'!$C$15:$C$97,Companies_list,Total_reconciled)</f>
        <v>489632.04570497875</v>
      </c>
    </row>
    <row r="39" spans="2:10" s="31" customFormat="1" ht="15.75" x14ac:dyDescent="0.3">
      <c r="B39" s="16" t="s">
        <v>360</v>
      </c>
      <c r="C39" s="16" t="s">
        <v>340</v>
      </c>
      <c r="D39" s="248">
        <v>1000535320</v>
      </c>
      <c r="E39" s="36" t="s">
        <v>341</v>
      </c>
      <c r="F39" s="16" t="s">
        <v>346</v>
      </c>
      <c r="G39" s="16" t="s">
        <v>102</v>
      </c>
      <c r="H39" s="36" t="s">
        <v>103</v>
      </c>
      <c r="I39" s="158">
        <f>SUMIF('Part 5 - Company data'!$C$15:$C$97,Companies_list,Total_reconciled)</f>
        <v>318041.7209781534</v>
      </c>
    </row>
    <row r="40" spans="2:10" s="31" customFormat="1" ht="15.75" x14ac:dyDescent="0.3">
      <c r="B40" s="16" t="s">
        <v>361</v>
      </c>
      <c r="C40" s="16" t="s">
        <v>340</v>
      </c>
      <c r="D40" s="248" t="s">
        <v>362</v>
      </c>
      <c r="E40" s="36" t="s">
        <v>341</v>
      </c>
      <c r="F40" s="16" t="s">
        <v>346</v>
      </c>
      <c r="G40" s="16" t="s">
        <v>102</v>
      </c>
      <c r="H40" s="36" t="s">
        <v>103</v>
      </c>
      <c r="I40" s="158">
        <f>SUMIF('Part 5 - Company data'!$C$15:$C$97,Companies_list,Total_reconciled)</f>
        <v>318025.18046709133</v>
      </c>
    </row>
    <row r="41" spans="2:10" s="31" customFormat="1" ht="15.75" x14ac:dyDescent="0.3">
      <c r="B41" s="16" t="s">
        <v>363</v>
      </c>
      <c r="C41" s="16" t="s">
        <v>340</v>
      </c>
      <c r="D41" s="248" t="s">
        <v>364</v>
      </c>
      <c r="E41" s="36" t="s">
        <v>341</v>
      </c>
      <c r="F41" s="16" t="s">
        <v>346</v>
      </c>
      <c r="G41" s="16" t="s">
        <v>102</v>
      </c>
      <c r="H41" s="36" t="s">
        <v>103</v>
      </c>
      <c r="I41" s="158">
        <f>SUMIF('Part 5 - Company data'!$C$15:$C$97,Companies_list,Total_reconciled)</f>
        <v>312077.97505307861</v>
      </c>
    </row>
    <row r="42" spans="2:10" s="31" customFormat="1" ht="15.75" x14ac:dyDescent="0.3">
      <c r="B42" s="16" t="s">
        <v>365</v>
      </c>
      <c r="C42" s="16" t="s">
        <v>340</v>
      </c>
      <c r="D42" s="248" t="s">
        <v>366</v>
      </c>
      <c r="E42" s="36" t="s">
        <v>341</v>
      </c>
      <c r="F42" s="16" t="s">
        <v>367</v>
      </c>
      <c r="G42" s="16" t="s">
        <v>102</v>
      </c>
      <c r="H42" s="36" t="s">
        <v>60</v>
      </c>
      <c r="I42" s="158">
        <f>SUMIF('Part 5 - Company data'!$C$15:$C$97,Companies_list,Total_reconciled)</f>
        <v>254660.58173475001</v>
      </c>
    </row>
    <row r="43" spans="2:10" s="31" customFormat="1" ht="15.75" x14ac:dyDescent="0.3">
      <c r="B43" s="16" t="s">
        <v>368</v>
      </c>
      <c r="C43" s="16" t="s">
        <v>340</v>
      </c>
      <c r="D43" s="248" t="s">
        <v>369</v>
      </c>
      <c r="E43" s="36" t="s">
        <v>341</v>
      </c>
      <c r="F43" s="16" t="s">
        <v>342</v>
      </c>
      <c r="G43" s="16" t="s">
        <v>102</v>
      </c>
      <c r="H43" s="36" t="s">
        <v>103</v>
      </c>
      <c r="I43" s="158">
        <f>SUMIF('Part 5 - Company data'!$C$15:$C$97,Companies_list,Total_reconciled)</f>
        <v>175843.85551309236</v>
      </c>
    </row>
    <row r="44" spans="2:10" s="31" customFormat="1" ht="15.75" x14ac:dyDescent="0.3">
      <c r="B44" s="16" t="s">
        <v>370</v>
      </c>
      <c r="C44" s="16" t="s">
        <v>340</v>
      </c>
      <c r="D44" s="248" t="s">
        <v>371</v>
      </c>
      <c r="E44" s="36" t="s">
        <v>341</v>
      </c>
      <c r="F44" s="16" t="s">
        <v>372</v>
      </c>
      <c r="G44" s="16" t="s">
        <v>102</v>
      </c>
      <c r="H44" s="36" t="s">
        <v>103</v>
      </c>
      <c r="I44" s="158">
        <f>SUMIF('Part 5 - Company data'!$C$15:$C$97,Companies_list,Total_reconciled)</f>
        <v>105992.72413610063</v>
      </c>
    </row>
    <row r="45" spans="2:10" s="31" customFormat="1" ht="15.75" x14ac:dyDescent="0.3">
      <c r="B45" s="16" t="s">
        <v>373</v>
      </c>
      <c r="C45" s="16" t="s">
        <v>340</v>
      </c>
      <c r="D45" s="248" t="s">
        <v>374</v>
      </c>
      <c r="E45" s="36" t="s">
        <v>341</v>
      </c>
      <c r="F45" s="16" t="s">
        <v>353</v>
      </c>
      <c r="G45" s="16" t="s">
        <v>102</v>
      </c>
      <c r="H45" s="36" t="s">
        <v>103</v>
      </c>
      <c r="I45" s="158">
        <f>SUMIF('Part 5 - Company data'!$C$15:$C$97,Companies_list,Total_reconciled)</f>
        <v>47611.014841081458</v>
      </c>
    </row>
    <row r="46" spans="2:10" s="31" customFormat="1" ht="15.75" x14ac:dyDescent="0.3">
      <c r="B46" s="16" t="s">
        <v>375</v>
      </c>
      <c r="C46" s="16" t="s">
        <v>340</v>
      </c>
      <c r="D46" s="248"/>
      <c r="E46" s="31" t="s">
        <v>341</v>
      </c>
      <c r="F46" s="16"/>
      <c r="G46" s="16" t="s">
        <v>102</v>
      </c>
      <c r="H46" s="36" t="s">
        <v>103</v>
      </c>
      <c r="I46" s="158">
        <f>SUMIF('Part 5 - Company data'!$C$15:$C$97,Companies_list,Total_reconciled)</f>
        <v>4501527.0833938383</v>
      </c>
    </row>
    <row r="47" spans="2:10" s="31" customFormat="1" ht="15.75" x14ac:dyDescent="0.25">
      <c r="C47" s="16"/>
      <c r="F47" s="158"/>
      <c r="G47" s="158"/>
    </row>
    <row r="48" spans="2:10" s="31" customFormat="1" ht="19.5" x14ac:dyDescent="0.25">
      <c r="B48" s="316" t="s">
        <v>376</v>
      </c>
      <c r="C48" s="316"/>
      <c r="D48" s="316"/>
      <c r="E48" s="316"/>
      <c r="F48" s="316"/>
      <c r="G48" s="316"/>
      <c r="H48" s="316"/>
      <c r="I48" s="316"/>
      <c r="J48" s="316"/>
    </row>
    <row r="49" spans="2:12" s="31" customFormat="1" ht="15.75" x14ac:dyDescent="0.3">
      <c r="B49" s="154" t="s">
        <v>377</v>
      </c>
      <c r="C49" s="36" t="s">
        <v>378</v>
      </c>
      <c r="D49" s="36" t="s">
        <v>379</v>
      </c>
      <c r="E49" s="36" t="s">
        <v>380</v>
      </c>
      <c r="F49" s="16" t="s">
        <v>381</v>
      </c>
      <c r="G49" s="16" t="s">
        <v>382</v>
      </c>
      <c r="H49" s="16" t="s">
        <v>383</v>
      </c>
      <c r="I49" s="16" t="s">
        <v>384</v>
      </c>
      <c r="J49" s="16" t="s">
        <v>385</v>
      </c>
    </row>
    <row r="50" spans="2:12" s="31" customFormat="1" ht="15.75" x14ac:dyDescent="0.25">
      <c r="B50" s="16" t="s">
        <v>386</v>
      </c>
      <c r="C50" s="16" t="s">
        <v>386</v>
      </c>
      <c r="D50" s="16" t="s">
        <v>339</v>
      </c>
      <c r="E50" s="247" t="s">
        <v>387</v>
      </c>
      <c r="F50" s="247" t="s">
        <v>388</v>
      </c>
      <c r="G50" s="158">
        <v>516694</v>
      </c>
      <c r="H50" s="247" t="s">
        <v>187</v>
      </c>
      <c r="I50" s="253">
        <v>96502922.56392321</v>
      </c>
      <c r="J50" s="31" t="s">
        <v>182</v>
      </c>
      <c r="L50" s="158"/>
    </row>
    <row r="51" spans="2:12" s="31" customFormat="1" ht="15.75" x14ac:dyDescent="0.3">
      <c r="B51" s="246" t="s">
        <v>389</v>
      </c>
      <c r="C51" s="246" t="s">
        <v>389</v>
      </c>
      <c r="D51" s="16" t="s">
        <v>343</v>
      </c>
      <c r="E51" s="36" t="s">
        <v>344</v>
      </c>
      <c r="F51" s="36" t="s">
        <v>388</v>
      </c>
      <c r="G51" s="158">
        <v>135812</v>
      </c>
      <c r="H51" s="31" t="s">
        <v>185</v>
      </c>
      <c r="I51" s="253">
        <v>195924768.56753182</v>
      </c>
      <c r="J51" s="31" t="s">
        <v>182</v>
      </c>
      <c r="L51" s="158"/>
    </row>
    <row r="52" spans="2:12" s="31" customFormat="1" ht="15.75" x14ac:dyDescent="0.3">
      <c r="B52" s="283"/>
      <c r="C52" s="246" t="s">
        <v>389</v>
      </c>
      <c r="D52" s="16" t="s">
        <v>343</v>
      </c>
      <c r="E52" s="36" t="s">
        <v>390</v>
      </c>
      <c r="F52" s="36" t="s">
        <v>388</v>
      </c>
      <c r="G52" s="158">
        <v>58590</v>
      </c>
      <c r="H52" s="31" t="s">
        <v>185</v>
      </c>
      <c r="I52" s="253">
        <v>14874975.675000001</v>
      </c>
      <c r="J52" s="31" t="s">
        <v>182</v>
      </c>
      <c r="L52" s="158"/>
    </row>
    <row r="53" spans="2:12" s="31" customFormat="1" ht="15.75" x14ac:dyDescent="0.3">
      <c r="B53" s="283"/>
      <c r="C53" s="246" t="s">
        <v>389</v>
      </c>
      <c r="D53" s="16" t="s">
        <v>343</v>
      </c>
      <c r="E53" s="36" t="s">
        <v>391</v>
      </c>
      <c r="F53" s="36" t="s">
        <v>388</v>
      </c>
      <c r="G53" s="158">
        <v>10709</v>
      </c>
      <c r="H53" s="31" t="s">
        <v>185</v>
      </c>
      <c r="I53" s="253">
        <v>17435172.973999999</v>
      </c>
      <c r="J53" s="31" t="s">
        <v>182</v>
      </c>
      <c r="L53" s="158"/>
    </row>
    <row r="54" spans="2:12" s="31" customFormat="1" ht="15.75" x14ac:dyDescent="0.3">
      <c r="B54" s="246" t="s">
        <v>392</v>
      </c>
      <c r="C54" s="246" t="s">
        <v>392</v>
      </c>
      <c r="D54" s="16" t="s">
        <v>345</v>
      </c>
      <c r="E54" s="247" t="s">
        <v>393</v>
      </c>
      <c r="F54" s="36" t="s">
        <v>388</v>
      </c>
      <c r="G54" s="158">
        <v>2246687</v>
      </c>
      <c r="H54" s="31" t="s">
        <v>185</v>
      </c>
      <c r="I54" s="253">
        <v>213124098.85049999</v>
      </c>
      <c r="J54" s="31" t="s">
        <v>182</v>
      </c>
      <c r="L54" s="158"/>
    </row>
    <row r="55" spans="2:12" s="31" customFormat="1" ht="15.75" x14ac:dyDescent="0.3">
      <c r="B55" s="16" t="s">
        <v>394</v>
      </c>
      <c r="C55" s="16" t="s">
        <v>394</v>
      </c>
      <c r="D55" s="16" t="s">
        <v>347</v>
      </c>
      <c r="E55" s="247" t="s">
        <v>395</v>
      </c>
      <c r="F55" s="36" t="s">
        <v>388</v>
      </c>
      <c r="G55" s="158">
        <v>5339812</v>
      </c>
      <c r="H55" s="31" t="s">
        <v>181</v>
      </c>
      <c r="I55" s="253">
        <v>260262436.88000003</v>
      </c>
      <c r="J55" s="31" t="s">
        <v>182</v>
      </c>
      <c r="L55" s="158"/>
    </row>
    <row r="56" spans="2:12" s="31" customFormat="1" ht="15.75" x14ac:dyDescent="0.25">
      <c r="B56" s="246" t="s">
        <v>396</v>
      </c>
      <c r="C56" s="246" t="s">
        <v>396</v>
      </c>
      <c r="D56" s="16" t="s">
        <v>348</v>
      </c>
      <c r="E56" s="247" t="s">
        <v>393</v>
      </c>
      <c r="F56" s="247" t="s">
        <v>388</v>
      </c>
      <c r="G56" s="158">
        <v>0</v>
      </c>
      <c r="H56" s="247" t="s">
        <v>185</v>
      </c>
      <c r="I56" s="253">
        <v>0</v>
      </c>
      <c r="J56" s="247" t="s">
        <v>182</v>
      </c>
      <c r="L56" s="253"/>
    </row>
    <row r="57" spans="2:12" s="31" customFormat="1" ht="15.75" x14ac:dyDescent="0.25">
      <c r="B57" s="246" t="s">
        <v>397</v>
      </c>
      <c r="C57" s="246" t="s">
        <v>397</v>
      </c>
      <c r="D57" s="16" t="s">
        <v>349</v>
      </c>
      <c r="E57" s="247" t="s">
        <v>395</v>
      </c>
      <c r="F57" s="247" t="s">
        <v>388</v>
      </c>
      <c r="G57" s="158">
        <v>0</v>
      </c>
      <c r="H57" s="247" t="s">
        <v>181</v>
      </c>
      <c r="I57" s="253">
        <v>0</v>
      </c>
      <c r="J57" s="247" t="s">
        <v>182</v>
      </c>
      <c r="L57" s="253"/>
    </row>
    <row r="58" spans="2:12" s="31" customFormat="1" ht="15.75" x14ac:dyDescent="0.25">
      <c r="B58" s="246" t="s">
        <v>398</v>
      </c>
      <c r="C58" s="246" t="s">
        <v>398</v>
      </c>
      <c r="D58" s="16" t="s">
        <v>351</v>
      </c>
      <c r="E58" s="247" t="s">
        <v>344</v>
      </c>
      <c r="F58" s="247" t="s">
        <v>388</v>
      </c>
      <c r="G58" s="158">
        <v>1243</v>
      </c>
      <c r="H58" s="247" t="s">
        <v>185</v>
      </c>
      <c r="I58" s="253">
        <v>310715</v>
      </c>
      <c r="J58" s="247" t="s">
        <v>182</v>
      </c>
      <c r="L58" s="253"/>
    </row>
    <row r="59" spans="2:12" s="31" customFormat="1" ht="15.75" x14ac:dyDescent="0.25">
      <c r="B59" s="246" t="s">
        <v>399</v>
      </c>
      <c r="C59" s="246" t="s">
        <v>399</v>
      </c>
      <c r="D59" s="16" t="s">
        <v>352</v>
      </c>
      <c r="E59" s="247" t="s">
        <v>390</v>
      </c>
      <c r="F59" s="247" t="s">
        <v>388</v>
      </c>
      <c r="G59" s="158">
        <v>95808</v>
      </c>
      <c r="H59" s="247" t="s">
        <v>185</v>
      </c>
      <c r="I59" s="253">
        <v>4785817.896683895</v>
      </c>
      <c r="J59" s="247" t="s">
        <v>182</v>
      </c>
      <c r="L59" s="253"/>
    </row>
    <row r="60" spans="2:12" s="31" customFormat="1" ht="15.75" x14ac:dyDescent="0.25">
      <c r="B60" s="246" t="s">
        <v>400</v>
      </c>
      <c r="C60" s="246" t="s">
        <v>400</v>
      </c>
      <c r="D60" s="16" t="s">
        <v>354</v>
      </c>
      <c r="E60" s="247" t="s">
        <v>401</v>
      </c>
      <c r="F60" s="247" t="s">
        <v>388</v>
      </c>
      <c r="G60" s="158">
        <v>0</v>
      </c>
      <c r="H60" s="247" t="s">
        <v>185</v>
      </c>
      <c r="I60" s="253">
        <v>0</v>
      </c>
      <c r="J60" s="247" t="s">
        <v>182</v>
      </c>
      <c r="L60" s="253"/>
    </row>
    <row r="61" spans="2:12" s="31" customFormat="1" ht="15.75" x14ac:dyDescent="0.25">
      <c r="B61" s="246" t="s">
        <v>402</v>
      </c>
      <c r="C61" s="246" t="s">
        <v>402</v>
      </c>
      <c r="D61" s="16" t="s">
        <v>356</v>
      </c>
      <c r="E61" s="247" t="s">
        <v>387</v>
      </c>
      <c r="F61" s="247" t="s">
        <v>388</v>
      </c>
      <c r="G61" s="158">
        <v>0</v>
      </c>
      <c r="H61" s="247" t="s">
        <v>187</v>
      </c>
      <c r="I61" s="253">
        <v>0</v>
      </c>
      <c r="J61" s="247" t="s">
        <v>182</v>
      </c>
      <c r="L61" s="253"/>
    </row>
    <row r="62" spans="2:12" s="31" customFormat="1" ht="15.75" x14ac:dyDescent="0.25">
      <c r="B62" s="246" t="s">
        <v>403</v>
      </c>
      <c r="C62" s="246" t="s">
        <v>403</v>
      </c>
      <c r="D62" s="16" t="s">
        <v>358</v>
      </c>
      <c r="E62" s="247" t="s">
        <v>404</v>
      </c>
      <c r="F62" s="247" t="s">
        <v>388</v>
      </c>
      <c r="G62" s="253">
        <v>9990</v>
      </c>
      <c r="H62" s="247" t="s">
        <v>185</v>
      </c>
      <c r="I62" s="253">
        <v>10025499.22600081</v>
      </c>
      <c r="J62" s="247" t="s">
        <v>182</v>
      </c>
      <c r="L62" s="253"/>
    </row>
    <row r="63" spans="2:12" s="31" customFormat="1" ht="15.75" x14ac:dyDescent="0.25">
      <c r="B63" s="246" t="s">
        <v>405</v>
      </c>
      <c r="C63" s="246" t="s">
        <v>405</v>
      </c>
      <c r="D63" s="16" t="s">
        <v>360</v>
      </c>
      <c r="E63" s="247" t="s">
        <v>393</v>
      </c>
      <c r="F63" s="247" t="s">
        <v>388</v>
      </c>
      <c r="G63" s="253">
        <v>0</v>
      </c>
      <c r="H63" s="247" t="s">
        <v>185</v>
      </c>
      <c r="I63" s="253">
        <v>0</v>
      </c>
      <c r="J63" s="247" t="s">
        <v>182</v>
      </c>
      <c r="L63" s="253"/>
    </row>
    <row r="64" spans="2:12" s="31" customFormat="1" ht="15.75" x14ac:dyDescent="0.25">
      <c r="B64" s="246" t="s">
        <v>406</v>
      </c>
      <c r="C64" s="246" t="s">
        <v>406</v>
      </c>
      <c r="D64" s="16" t="s">
        <v>361</v>
      </c>
      <c r="E64" s="247" t="s">
        <v>393</v>
      </c>
      <c r="F64" s="247" t="s">
        <v>388</v>
      </c>
      <c r="G64" s="253">
        <v>0</v>
      </c>
      <c r="H64" s="247" t="s">
        <v>185</v>
      </c>
      <c r="I64" s="253">
        <v>0</v>
      </c>
      <c r="J64" s="247" t="s">
        <v>182</v>
      </c>
      <c r="L64" s="253"/>
    </row>
    <row r="65" spans="2:12" s="31" customFormat="1" ht="15.75" x14ac:dyDescent="0.25">
      <c r="B65" s="246" t="s">
        <v>407</v>
      </c>
      <c r="C65" s="246" t="s">
        <v>407</v>
      </c>
      <c r="D65" s="16" t="s">
        <v>363</v>
      </c>
      <c r="E65" s="247" t="s">
        <v>393</v>
      </c>
      <c r="F65" s="247" t="s">
        <v>388</v>
      </c>
      <c r="G65" s="253">
        <v>0</v>
      </c>
      <c r="H65" s="247" t="s">
        <v>185</v>
      </c>
      <c r="I65" s="253">
        <v>0</v>
      </c>
      <c r="J65" s="247" t="s">
        <v>182</v>
      </c>
      <c r="L65" s="253"/>
    </row>
    <row r="66" spans="2:12" s="31" customFormat="1" ht="15.75" x14ac:dyDescent="0.25">
      <c r="B66" s="246" t="s">
        <v>408</v>
      </c>
      <c r="C66" s="246" t="s">
        <v>408</v>
      </c>
      <c r="D66" s="16" t="s">
        <v>365</v>
      </c>
      <c r="E66" s="247" t="s">
        <v>404</v>
      </c>
      <c r="F66" s="247" t="s">
        <v>388</v>
      </c>
      <c r="G66" s="253">
        <v>5265</v>
      </c>
      <c r="H66" s="247" t="s">
        <v>185</v>
      </c>
      <c r="I66" s="253">
        <v>5463967.0759287449</v>
      </c>
      <c r="J66" s="247" t="s">
        <v>182</v>
      </c>
      <c r="L66" s="253"/>
    </row>
    <row r="67" spans="2:12" s="31" customFormat="1" ht="15.75" x14ac:dyDescent="0.25">
      <c r="B67" s="246" t="s">
        <v>409</v>
      </c>
      <c r="C67" s="246" t="s">
        <v>409</v>
      </c>
      <c r="D67" s="16" t="s">
        <v>368</v>
      </c>
      <c r="E67" s="247" t="s">
        <v>395</v>
      </c>
      <c r="F67" s="247" t="s">
        <v>388</v>
      </c>
      <c r="G67" s="253">
        <v>6612</v>
      </c>
      <c r="H67" s="247" t="s">
        <v>181</v>
      </c>
      <c r="I67" s="253">
        <v>1147847.2263004391</v>
      </c>
      <c r="J67" s="247" t="s">
        <v>182</v>
      </c>
      <c r="L67" s="253"/>
    </row>
    <row r="68" spans="2:12" s="31" customFormat="1" ht="15.75" x14ac:dyDescent="0.25">
      <c r="B68" s="246" t="s">
        <v>410</v>
      </c>
      <c r="C68" s="246" t="s">
        <v>410</v>
      </c>
      <c r="D68" s="16" t="s">
        <v>370</v>
      </c>
      <c r="E68" s="247" t="s">
        <v>411</v>
      </c>
      <c r="F68" s="247" t="s">
        <v>388</v>
      </c>
      <c r="G68" s="253">
        <v>0</v>
      </c>
      <c r="H68" s="247" t="s">
        <v>411</v>
      </c>
      <c r="I68" s="253">
        <v>0</v>
      </c>
      <c r="J68" s="247" t="s">
        <v>182</v>
      </c>
      <c r="L68" s="253"/>
    </row>
    <row r="69" spans="2:12" s="31" customFormat="1" ht="15.75" x14ac:dyDescent="0.25">
      <c r="B69" s="246" t="s">
        <v>412</v>
      </c>
      <c r="C69" s="246" t="s">
        <v>412</v>
      </c>
      <c r="D69" s="16" t="s">
        <v>373</v>
      </c>
      <c r="E69" s="247" t="s">
        <v>387</v>
      </c>
      <c r="F69" s="247" t="s">
        <v>388</v>
      </c>
      <c r="G69" s="253">
        <v>17306</v>
      </c>
      <c r="H69" s="247" t="s">
        <v>187</v>
      </c>
      <c r="I69" s="253">
        <v>1022284.21477965</v>
      </c>
      <c r="J69" s="247" t="s">
        <v>182</v>
      </c>
      <c r="L69" s="253"/>
    </row>
    <row r="70" spans="2:12" s="31" customFormat="1" ht="15.75" x14ac:dyDescent="0.25">
      <c r="B70" s="246" t="s">
        <v>413</v>
      </c>
      <c r="C70" s="246" t="s">
        <v>413</v>
      </c>
      <c r="D70" s="16" t="s">
        <v>375</v>
      </c>
      <c r="E70" s="247" t="s">
        <v>404</v>
      </c>
      <c r="F70" s="247" t="s">
        <v>388</v>
      </c>
      <c r="G70" s="158">
        <v>9450</v>
      </c>
      <c r="H70" s="247" t="s">
        <v>181</v>
      </c>
      <c r="I70" s="275">
        <v>5068435</v>
      </c>
      <c r="J70" s="247" t="s">
        <v>182</v>
      </c>
      <c r="L70" s="253"/>
    </row>
    <row r="71" spans="2:12" s="31" customFormat="1" ht="15.75" x14ac:dyDescent="0.25">
      <c r="B71" s="246" t="s">
        <v>413</v>
      </c>
      <c r="C71" s="246" t="s">
        <v>413</v>
      </c>
      <c r="D71" s="16" t="s">
        <v>375</v>
      </c>
      <c r="E71" s="247" t="s">
        <v>387</v>
      </c>
      <c r="F71" s="247" t="s">
        <v>388</v>
      </c>
      <c r="G71" s="158">
        <v>514</v>
      </c>
      <c r="H71" s="247" t="s">
        <v>181</v>
      </c>
      <c r="I71" s="275">
        <v>1396210.17</v>
      </c>
      <c r="J71" s="247" t="s">
        <v>182</v>
      </c>
      <c r="L71" s="253"/>
    </row>
    <row r="72" spans="2:12" s="31" customFormat="1" ht="15.75" x14ac:dyDescent="0.3">
      <c r="B72" s="246" t="s">
        <v>413</v>
      </c>
      <c r="C72" s="246" t="s">
        <v>413</v>
      </c>
      <c r="D72" s="16" t="s">
        <v>375</v>
      </c>
      <c r="E72" s="36" t="s">
        <v>350</v>
      </c>
      <c r="F72" s="247" t="s">
        <v>388</v>
      </c>
      <c r="G72" s="158">
        <v>973424</v>
      </c>
      <c r="H72" s="247" t="s">
        <v>181</v>
      </c>
      <c r="I72" s="275">
        <v>32344445.960000001</v>
      </c>
      <c r="J72" s="247" t="s">
        <v>182</v>
      </c>
      <c r="L72" s="253"/>
    </row>
    <row r="73" spans="2:12" ht="15.75" x14ac:dyDescent="0.25">
      <c r="B73" s="25"/>
      <c r="C73" s="25"/>
      <c r="D73" s="25"/>
      <c r="E73" s="25"/>
    </row>
    <row r="74" spans="2:12" s="31" customFormat="1" ht="16.5" thickBot="1" x14ac:dyDescent="0.3">
      <c r="B74" s="307" t="s">
        <v>32</v>
      </c>
      <c r="C74" s="308"/>
      <c r="D74" s="308"/>
      <c r="E74" s="308"/>
      <c r="F74" s="308"/>
      <c r="G74" s="308"/>
      <c r="H74" s="308"/>
      <c r="I74" s="308"/>
      <c r="J74" s="308"/>
    </row>
    <row r="75" spans="2:12" s="31" customFormat="1" ht="15.75" x14ac:dyDescent="0.25">
      <c r="B75" s="309" t="s">
        <v>33</v>
      </c>
      <c r="C75" s="310"/>
      <c r="D75" s="310"/>
      <c r="E75" s="310"/>
      <c r="F75" s="310"/>
      <c r="G75" s="310"/>
      <c r="H75" s="310"/>
      <c r="I75" s="310"/>
      <c r="J75" s="310"/>
    </row>
    <row r="76" spans="2:12" ht="16.5" thickBot="1" x14ac:dyDescent="0.3">
      <c r="B76" s="25"/>
      <c r="C76" s="25"/>
      <c r="D76" s="25"/>
      <c r="E76" s="25"/>
    </row>
    <row r="77" spans="2:12" ht="15.75" x14ac:dyDescent="0.25">
      <c r="B77" s="302" t="s">
        <v>34</v>
      </c>
      <c r="C77" s="302"/>
      <c r="D77" s="302"/>
      <c r="E77" s="302"/>
      <c r="F77" s="302"/>
      <c r="G77" s="302"/>
      <c r="H77" s="302"/>
      <c r="I77" s="302"/>
      <c r="J77" s="302"/>
    </row>
    <row r="78" spans="2:12" ht="16.5" customHeight="1" x14ac:dyDescent="0.25">
      <c r="B78" s="286" t="s">
        <v>35</v>
      </c>
      <c r="C78" s="286"/>
      <c r="D78" s="286"/>
      <c r="E78" s="286"/>
      <c r="F78" s="286"/>
      <c r="G78" s="286"/>
      <c r="H78" s="286"/>
      <c r="I78" s="286"/>
      <c r="J78" s="286"/>
    </row>
    <row r="79" spans="2:12" ht="15.75" x14ac:dyDescent="0.25">
      <c r="B79" s="304" t="s">
        <v>37</v>
      </c>
      <c r="C79" s="304"/>
      <c r="D79" s="304"/>
      <c r="E79" s="304"/>
      <c r="F79" s="304"/>
      <c r="G79" s="304"/>
      <c r="H79" s="304"/>
      <c r="I79" s="304"/>
      <c r="J79" s="304"/>
    </row>
    <row r="80" spans="2:12" ht="15.75" x14ac:dyDescent="0.25">
      <c r="B80" s="313"/>
      <c r="C80" s="313"/>
      <c r="D80" s="313"/>
      <c r="E80" s="313"/>
      <c r="F80" s="313"/>
      <c r="G80" s="313"/>
      <c r="H80" s="313"/>
      <c r="I80" s="313"/>
      <c r="J80" s="313"/>
    </row>
    <row r="81" spans="2:5" ht="15.75" x14ac:dyDescent="0.25"/>
    <row r="82" spans="2:5" ht="15.75" x14ac:dyDescent="0.25"/>
    <row r="83" spans="2:5" ht="15.75" x14ac:dyDescent="0.25"/>
    <row r="84" spans="2:5" ht="15.75" x14ac:dyDescent="0.25"/>
    <row r="85" spans="2:5" s="31" customFormat="1" ht="15.75" x14ac:dyDescent="0.25">
      <c r="B85" s="16"/>
      <c r="C85" s="16"/>
      <c r="D85" s="16"/>
      <c r="E85" s="16"/>
    </row>
    <row r="86" spans="2:5" ht="15.75" x14ac:dyDescent="0.25"/>
    <row r="87" spans="2:5" ht="15.75" x14ac:dyDescent="0.25"/>
    <row r="88" spans="2:5" ht="15.75" x14ac:dyDescent="0.25"/>
    <row r="89" spans="2:5" ht="15.75" x14ac:dyDescent="0.25"/>
    <row r="90" spans="2:5" ht="15.75" x14ac:dyDescent="0.25"/>
    <row r="91" spans="2:5" ht="15.75" x14ac:dyDescent="0.25"/>
    <row r="92" spans="2:5" ht="15.75" x14ac:dyDescent="0.25"/>
    <row r="93" spans="2:5" ht="15" customHeight="1" x14ac:dyDescent="0.25"/>
    <row r="94" spans="2:5" ht="15" customHeight="1" x14ac:dyDescent="0.25"/>
    <row r="95" spans="2:5" ht="15.75" x14ac:dyDescent="0.25"/>
    <row r="96" spans="2:5" ht="15.75" x14ac:dyDescent="0.25"/>
    <row r="97" ht="18.75" customHeight="1" x14ac:dyDescent="0.25"/>
    <row r="98" ht="15.75" x14ac:dyDescent="0.25"/>
    <row r="99" ht="15.75" x14ac:dyDescent="0.25"/>
    <row r="100" ht="15.75" x14ac:dyDescent="0.25"/>
    <row r="101" ht="15.75" x14ac:dyDescent="0.25"/>
    <row r="102" ht="15.75" x14ac:dyDescent="0.25"/>
    <row r="103" ht="15.75" x14ac:dyDescent="0.25"/>
    <row r="104" ht="15.75" x14ac:dyDescent="0.25"/>
    <row r="105" ht="15.75" x14ac:dyDescent="0.25"/>
    <row r="106" ht="15.75" x14ac:dyDescent="0.25"/>
    <row r="107" ht="15.75" x14ac:dyDescent="0.25"/>
    <row r="108" ht="15.75" x14ac:dyDescent="0.25"/>
    <row r="109" ht="15.75" x14ac:dyDescent="0.25"/>
    <row r="110" ht="15.75" x14ac:dyDescent="0.25"/>
    <row r="111" ht="15.75" x14ac:dyDescent="0.25"/>
    <row r="112" ht="15.75" x14ac:dyDescent="0.25"/>
    <row r="113" ht="15.75" x14ac:dyDescent="0.25"/>
    <row r="114" ht="15.75" x14ac:dyDescent="0.25"/>
    <row r="115" ht="15.75" x14ac:dyDescent="0.25"/>
    <row r="116" ht="15.75" x14ac:dyDescent="0.25"/>
    <row r="117" ht="15.75" x14ac:dyDescent="0.25"/>
    <row r="118" ht="15.75" x14ac:dyDescent="0.25"/>
  </sheetData>
  <mergeCells count="20">
    <mergeCell ref="B80:J80"/>
    <mergeCell ref="B7:J7"/>
    <mergeCell ref="B8:J8"/>
    <mergeCell ref="B10:J10"/>
    <mergeCell ref="B11:J11"/>
    <mergeCell ref="B79:J79"/>
    <mergeCell ref="B23:J23"/>
    <mergeCell ref="B24:D24"/>
    <mergeCell ref="B77:J77"/>
    <mergeCell ref="B78:J78"/>
    <mergeCell ref="B12:J12"/>
    <mergeCell ref="B48:J48"/>
    <mergeCell ref="B74:J74"/>
    <mergeCell ref="B75:J75"/>
    <mergeCell ref="B13:J13"/>
    <mergeCell ref="B2:J2"/>
    <mergeCell ref="B3:J3"/>
    <mergeCell ref="B4:J4"/>
    <mergeCell ref="B5:J5"/>
    <mergeCell ref="B6:J6"/>
  </mergeCells>
  <dataValidations count="22">
    <dataValidation allowBlank="1" showInputMessage="1" showErrorMessage="1" promptTitle="Identification #" prompt="Please input unique identification number, such as TIN, organisational number or similar" sqref="D28:D33 D35:D46" xr:uid="{00000000-0002-0000-0400-000002000000}"/>
    <dataValidation allowBlank="1" showInputMessage="1" showErrorMessage="1" promptTitle="Please insert commodities" prompt="Please insert the relevant commodities of the company here, separated by commas." sqref="F28:F31 F33:F46" xr:uid="{00000000-0002-0000-0400-000003000000}"/>
    <dataValidation allowBlank="1" showInputMessage="1" showErrorMessage="1" promptTitle="Name of identifier" prompt="Please input name of identifier, such as &quot;Taxpayer Identification Number&quot; or similar." sqref="B25" xr:uid="{00000000-0002-0000-0400-000005000000}"/>
    <dataValidation allowBlank="1" showInputMessage="1" showErrorMessage="1" promptTitle="Name of register" prompt="Please input name of register or agency" sqref="C25" xr:uid="{00000000-0002-0000-0400-000006000000}"/>
    <dataValidation allowBlank="1" showInputMessage="1" showErrorMessage="1" promptTitle="Registry URL" prompt="Please insert direct URL to the registry or agency" sqref="D25" xr:uid="{00000000-0002-0000-0400-000007000000}"/>
    <dataValidation type="textLength" allowBlank="1" showInputMessage="1" showErrorMessage="1" errorTitle="Please do not edit these cells" error="Please do not edit these cells" sqref="B25 C24:D24" xr:uid="{00000000-0002-0000-0400-00000A000000}">
      <formula1>10000</formula1>
      <formula2>50000</formula2>
    </dataValidation>
    <dataValidation type="list" allowBlank="1" showInputMessage="1" showErrorMessage="1" promptTitle="Please insert commodity" prompt="Please insert the relevant commodities of the project here, one commodity for each row. If one project generates more than one commodity, please use several rows." sqref="E50 E54:E57 E71" xr:uid="{00000000-0002-0000-0400-00000E000000}">
      <formula1>Commodity_names</formula1>
    </dataValidation>
    <dataValidation type="textLength" allowBlank="1" showInputMessage="1" showErrorMessage="1" sqref="A1:K13 A22:L24 E25:K26 A26:D26 A25 B47:J48 K48 A49:K49 A14:E14 A27:K27 A73:B80 C73:J76 K72:K80 J28:K47 A28:A48 A50:A72 F14:K21" xr:uid="{00000000-0002-0000-0400-00000F000000}">
      <formula1>9999999</formula1>
      <formula2>99999999</formula2>
    </dataValidation>
    <dataValidation errorStyle="warning" allowBlank="1" showInputMessage="1" showErrorMessage="1" errorTitle="URL " error="Please input a link in these cells" sqref="D34 H28:H46" xr:uid="{00000000-0002-0000-0400-00000B000000}"/>
    <dataValidation type="list" allowBlank="1" showInputMessage="1" showErrorMessage="1" promptTitle="Please select Sector" prompt="Please select the relevant sector of the company from the list" sqref="E28:E46" xr:uid="{00000000-0002-0000-0400-000000000000}">
      <formula1>Sector_list</formula1>
    </dataValidation>
    <dataValidation allowBlank="1" showInputMessage="1" showErrorMessage="1" promptTitle="Company name" prompt="Input company name here._x000a__x000a_Please refrain from using acronyms, and input complete name." sqref="B28:B46 D50:D72" xr:uid="{00000000-0002-0000-0400-000001000000}"/>
    <dataValidation type="whole" allowBlank="1" showInputMessage="1" showErrorMessage="1" errorTitle="Do not edit - based on part 5" error="These cells will be filled automatically" promptTitle="Do not edit - based on part 5" prompt=" " sqref="I28:I46" xr:uid="{00000000-0002-0000-0400-000010000000}">
      <formula1>1</formula1>
      <formula2>2</formula2>
    </dataValidation>
    <dataValidation type="list" allowBlank="1" showInputMessage="1" showErrorMessage="1" sqref="C28:C46" xr:uid="{00000000-0002-0000-0400-000017000000}">
      <formula1>"&lt; Company type &gt;,State-owned enterprises &amp; public corporations,Private"</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H62:H67 H51:H60 H70:H72" xr:uid="{00000000-0002-0000-0400-00000C000000}">
      <formula1>"&lt;Select unit&gt;,Sm3,Sm3 o.e.,Barrels,Tonnes,oz,carats,Scf"</formula1>
    </dataValidation>
    <dataValidation type="decimal" allowBlank="1" showInputMessage="1" showErrorMessage="1" errorTitle="Please only input numbers" error="Only numbers should be included in these cells" promptTitle="Production values" prompt="Please input the production value of the project here." sqref="L50:L71 I50:I72" xr:uid="{00000000-0002-0000-0400-000012000000}">
      <formula1>0</formula1>
      <formula2>1000000000000000</formula2>
    </dataValidation>
    <dataValidation allowBlank="1" showInputMessage="1" showErrorMessage="1" promptTitle="Project name" prompt="Input project name here._x000a__x000a_Please refrain from using acronyms, and input complete name." sqref="B50:C72" xr:uid="{00000000-0002-0000-0400-000004000000}"/>
    <dataValidation type="list" allowBlank="1" showInputMessage="1" showErrorMessage="1" sqref="F50:F72" xr:uid="{00000000-0002-0000-0400-00000D000000}">
      <formula1>Project_phases_list</formula1>
    </dataValidation>
    <dataValidation type="decimal" allowBlank="1" showInputMessage="1" showErrorMessage="1" errorTitle="Please only input numbers" error="Only numbers should be included in these cells" promptTitle="Production volume" prompt="Please input the production volume of the project here." sqref="G50:G72" xr:uid="{00000000-0002-0000-0400-000011000000}">
      <formula1>0</formula1>
      <formula2>1000000000000000</formula2>
    </dataValidation>
    <dataValidation allowBlank="1" showInputMessage="1" showErrorMessage="1" promptTitle="Identification" prompt="Please input identification number for the reporting government entity, if applicable." sqref="D15:D21" xr:uid="{00000000-0002-0000-0400-000013000000}"/>
    <dataValidation type="list" allowBlank="1" showInputMessage="1" showErrorMessage="1" promptTitle="Government agency type" prompt="Choose type of government agency from the drop-down list._x000a_Please refrain from using custom types if possible." sqref="C15:C21" xr:uid="{00000000-0002-0000-0400-000014000000}">
      <formula1>Agency_type</formula1>
    </dataValidation>
    <dataValidation allowBlank="1" showInputMessage="1" showErrorMessage="1" promptTitle="Receiving government agency" prompt="Input the name of the government recipient here._x000a__x000a_Please refrain from using acronyms, and input complete name." sqref="B15:B21" xr:uid="{00000000-0002-0000-0400-000015000000}"/>
    <dataValidation type="textLength" allowBlank="1" showInputMessage="1" showErrorMessage="1" errorTitle="Do not edit - based on Part 4" error="These cells will be filled automatically" promptTitle="Do not edit - based on Part 4" prompt=" " sqref="E15:E21" xr:uid="{00000000-0002-0000-0400-000016000000}">
      <formula1>999999</formula1>
      <formula2>9999999</formula2>
    </dataValidation>
  </dataValidations>
  <hyperlinks>
    <hyperlink ref="B8" r:id="rId1" xr:uid="{00000000-0004-0000-0400-000000000000}"/>
    <hyperlink ref="B75:F75" r:id="rId2" display="Give us your feedback or report a conflict in the data! Write to us at  data@eiti.org" xr:uid="{00000000-0004-0000-0400-000001000000}"/>
    <hyperlink ref="B74:F74" r:id="rId3" display="For the latest version of Summary data templates, see  https://eiti.org/summary-data-template" xr:uid="{00000000-0004-0000-0400-000002000000}"/>
  </hyperlinks>
  <pageMargins left="0.25" right="0.25" top="0.75" bottom="0.75" header="0.3" footer="0.3"/>
  <pageSetup paperSize="8" fitToHeight="0" orientation="landscape" horizontalDpi="2400" verticalDpi="2400" r:id="rId4"/>
  <ignoredErrors>
    <ignoredError sqref="E15:E16 I29:I31 I32:I33 I34:I37 E17:E21" listDataValidation="1"/>
  </ignoredErrors>
  <tableParts count="3">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B1:U60"/>
  <sheetViews>
    <sheetView showGridLines="0" topLeftCell="A7" zoomScale="80" zoomScaleNormal="80" workbookViewId="0">
      <selection activeCell="A7" sqref="A7"/>
    </sheetView>
  </sheetViews>
  <sheetFormatPr defaultColWidth="8.7109375" defaultRowHeight="15.75" x14ac:dyDescent="0.3"/>
  <cols>
    <col min="1" max="1" width="2.7109375" style="36" customWidth="1"/>
    <col min="2" max="5" width="0" style="36" hidden="1" customWidth="1"/>
    <col min="6" max="6" width="53.42578125" style="36" customWidth="1"/>
    <col min="7" max="7" width="21.5703125" style="36" customWidth="1"/>
    <col min="8" max="8" width="38" style="36" customWidth="1"/>
    <col min="9" max="9" width="41.42578125" style="36" customWidth="1"/>
    <col min="10" max="10" width="29.140625" style="36" customWidth="1"/>
    <col min="11" max="11" width="15.5703125" style="36" bestFit="1" customWidth="1"/>
    <col min="12" max="12" width="2.7109375" style="36" customWidth="1"/>
    <col min="13" max="13" width="19.5703125" style="36" bestFit="1" customWidth="1"/>
    <col min="14" max="14" width="73.42578125" style="36" bestFit="1" customWidth="1"/>
    <col min="15" max="15" width="4" style="36" customWidth="1"/>
    <col min="16" max="16384" width="8.7109375" style="36"/>
  </cols>
  <sheetData>
    <row r="1" spans="6:14" s="16" customFormat="1" ht="15.75" hidden="1" customHeight="1" x14ac:dyDescent="0.25"/>
    <row r="2" spans="6:14" s="16" customFormat="1" hidden="1" x14ac:dyDescent="0.25"/>
    <row r="3" spans="6:14" s="16" customFormat="1" hidden="1" x14ac:dyDescent="0.25">
      <c r="N3" s="18" t="s">
        <v>414</v>
      </c>
    </row>
    <row r="4" spans="6:14" s="16" customFormat="1" hidden="1" x14ac:dyDescent="0.25">
      <c r="N4" s="18">
        <f>Introduction!G4</f>
        <v>45677</v>
      </c>
    </row>
    <row r="5" spans="6:14" s="16" customFormat="1" hidden="1" x14ac:dyDescent="0.25"/>
    <row r="6" spans="6:14" s="16" customFormat="1" hidden="1" x14ac:dyDescent="0.25"/>
    <row r="7" spans="6:14" s="16" customFormat="1" x14ac:dyDescent="0.25"/>
    <row r="8" spans="6:14" s="16" customFormat="1" x14ac:dyDescent="0.25">
      <c r="F8" s="295" t="s">
        <v>415</v>
      </c>
      <c r="G8" s="295"/>
      <c r="H8" s="295"/>
      <c r="I8" s="295"/>
      <c r="J8" s="295"/>
      <c r="K8" s="295"/>
      <c r="L8" s="295"/>
      <c r="M8" s="295"/>
      <c r="N8" s="295"/>
    </row>
    <row r="9" spans="6:14" s="16" customFormat="1" ht="24" x14ac:dyDescent="0.25">
      <c r="F9" s="323" t="s">
        <v>39</v>
      </c>
      <c r="G9" s="323"/>
      <c r="H9" s="323"/>
      <c r="I9" s="323"/>
      <c r="J9" s="323"/>
      <c r="K9" s="323"/>
      <c r="L9" s="323"/>
      <c r="M9" s="323"/>
      <c r="N9" s="323"/>
    </row>
    <row r="10" spans="6:14" s="16" customFormat="1" x14ac:dyDescent="0.25">
      <c r="F10" s="328" t="s">
        <v>416</v>
      </c>
      <c r="G10" s="328"/>
      <c r="H10" s="328"/>
      <c r="I10" s="328"/>
      <c r="J10" s="328"/>
      <c r="K10" s="328"/>
      <c r="L10" s="328"/>
      <c r="M10" s="328"/>
      <c r="N10" s="328"/>
    </row>
    <row r="11" spans="6:14" s="16" customFormat="1" x14ac:dyDescent="0.25">
      <c r="F11" s="297" t="s">
        <v>417</v>
      </c>
      <c r="G11" s="297"/>
      <c r="H11" s="297"/>
      <c r="I11" s="297"/>
      <c r="J11" s="297"/>
      <c r="K11" s="297"/>
      <c r="L11" s="297"/>
      <c r="M11" s="297"/>
      <c r="N11" s="297"/>
    </row>
    <row r="12" spans="6:14" s="16" customFormat="1" x14ac:dyDescent="0.25">
      <c r="F12" s="297" t="s">
        <v>418</v>
      </c>
      <c r="G12" s="297"/>
      <c r="H12" s="297"/>
      <c r="I12" s="297"/>
      <c r="J12" s="297"/>
      <c r="K12" s="297"/>
      <c r="L12" s="297"/>
      <c r="M12" s="297"/>
      <c r="N12" s="297"/>
    </row>
    <row r="13" spans="6:14" s="16" customFormat="1" x14ac:dyDescent="0.25">
      <c r="F13" s="329" t="s">
        <v>419</v>
      </c>
      <c r="G13" s="329"/>
      <c r="H13" s="329"/>
      <c r="I13" s="329"/>
      <c r="J13" s="329"/>
      <c r="K13" s="329"/>
      <c r="L13" s="329"/>
      <c r="M13" s="329"/>
      <c r="N13" s="329"/>
    </row>
    <row r="14" spans="6:14" s="16" customFormat="1" x14ac:dyDescent="0.25">
      <c r="F14" s="330" t="s">
        <v>420</v>
      </c>
      <c r="G14" s="330"/>
      <c r="H14" s="330"/>
      <c r="I14" s="330"/>
      <c r="J14" s="330"/>
      <c r="K14" s="330"/>
      <c r="L14" s="330"/>
      <c r="M14" s="330"/>
      <c r="N14" s="330"/>
    </row>
    <row r="15" spans="6:14" s="16" customFormat="1" x14ac:dyDescent="0.25">
      <c r="F15" s="331" t="s">
        <v>421</v>
      </c>
      <c r="G15" s="331"/>
      <c r="H15" s="331"/>
      <c r="I15" s="331"/>
      <c r="J15" s="331"/>
      <c r="K15" s="331"/>
      <c r="L15" s="331"/>
      <c r="M15" s="331"/>
      <c r="N15" s="331"/>
    </row>
    <row r="16" spans="6:14" s="16" customFormat="1" x14ac:dyDescent="0.3">
      <c r="F16" s="312" t="s">
        <v>311</v>
      </c>
      <c r="G16" s="312"/>
      <c r="H16" s="312"/>
      <c r="I16" s="312"/>
      <c r="J16" s="312"/>
      <c r="K16" s="312"/>
      <c r="L16" s="312"/>
      <c r="M16" s="312"/>
      <c r="N16" s="312"/>
    </row>
    <row r="17" spans="2:21" s="16" customFormat="1" x14ac:dyDescent="0.25"/>
    <row r="18" spans="2:21" s="16" customFormat="1" ht="24" x14ac:dyDescent="0.25">
      <c r="F18" s="314" t="s">
        <v>422</v>
      </c>
      <c r="G18" s="314"/>
      <c r="H18" s="314"/>
      <c r="I18" s="314"/>
      <c r="J18" s="314"/>
      <c r="K18" s="314"/>
      <c r="M18" s="325" t="s">
        <v>423</v>
      </c>
      <c r="N18" s="325"/>
    </row>
    <row r="19" spans="2:21" s="16" customFormat="1" ht="15.6" customHeight="1" x14ac:dyDescent="0.25">
      <c r="M19" s="322" t="s">
        <v>424</v>
      </c>
      <c r="N19" s="322"/>
    </row>
    <row r="20" spans="2:21" x14ac:dyDescent="0.3">
      <c r="F20" s="326" t="s">
        <v>425</v>
      </c>
      <c r="G20" s="326"/>
      <c r="H20" s="326"/>
      <c r="I20" s="326"/>
      <c r="J20" s="326"/>
      <c r="K20" s="327"/>
      <c r="M20" s="16"/>
      <c r="N20" s="16"/>
    </row>
    <row r="21" spans="2:21" ht="24" x14ac:dyDescent="0.3">
      <c r="B21" s="166" t="s">
        <v>426</v>
      </c>
      <c r="C21" s="166" t="s">
        <v>427</v>
      </c>
      <c r="D21" s="166" t="s">
        <v>428</v>
      </c>
      <c r="E21" s="166" t="s">
        <v>429</v>
      </c>
      <c r="F21" s="36" t="s">
        <v>430</v>
      </c>
      <c r="G21" s="36" t="s">
        <v>334</v>
      </c>
      <c r="H21" s="36" t="s">
        <v>431</v>
      </c>
      <c r="I21" s="36" t="s">
        <v>432</v>
      </c>
      <c r="J21" s="36" t="s">
        <v>433</v>
      </c>
      <c r="K21" s="16" t="s">
        <v>385</v>
      </c>
      <c r="M21" s="323" t="s">
        <v>434</v>
      </c>
      <c r="N21" s="323"/>
    </row>
    <row r="22" spans="2:21" ht="15.75" customHeight="1" x14ac:dyDescent="0.3">
      <c r="B22" s="166" t="str">
        <f>IFERROR(VLOOKUP('Part 4 - Government revenues'!$F22,Lists!$S$3:$Y$30,COLUMNS($F:F)+3,FALSE),"Do not enter data")</f>
        <v>Other revenue (14E)</v>
      </c>
      <c r="C22" s="166" t="str">
        <f>IFERROR(VLOOKUP('Part 4 - Government revenues'!$F22,Lists!$S$3:$Y$30,COLUMNS($F:G)+3,FALSE),"Do not enter data")</f>
        <v>Property income (141E)</v>
      </c>
      <c r="D22" s="166" t="str">
        <f>IFERROR(VLOOKUP('Part 4 - Government revenues'!$F22,Lists!$S$3:$Y$30,COLUMNS($F:H)+3,FALSE),"Do not enter data")</f>
        <v>Rent (1415E)</v>
      </c>
      <c r="E22" s="166" t="str">
        <f>IFERROR(VLOOKUP('Part 4 - Government revenues'!$F22,Lists!$S$3:$Y$30,COLUMNS($F:I)+3,FALSE),"Do not enter data")</f>
        <v>Royalties (1415E1)</v>
      </c>
      <c r="F22" s="36" t="s">
        <v>435</v>
      </c>
      <c r="G22" s="16" t="s">
        <v>341</v>
      </c>
      <c r="H22" s="36" t="s">
        <v>436</v>
      </c>
      <c r="I22" s="36" t="s">
        <v>319</v>
      </c>
      <c r="J22" s="264">
        <v>11731022.262836639</v>
      </c>
      <c r="K22" s="36" t="s">
        <v>182</v>
      </c>
      <c r="M22" s="324" t="s">
        <v>437</v>
      </c>
      <c r="N22" s="324"/>
    </row>
    <row r="23" spans="2:21" ht="15.75" customHeight="1" x14ac:dyDescent="0.3">
      <c r="B23" s="166" t="str">
        <f>IFERROR(VLOOKUP('Part 4 - Government revenues'!$F23,Lists!$S$3:$Y$30,COLUMNS($F:F)+3,FALSE),"Do not enter data")</f>
        <v>Taxes (11E)</v>
      </c>
      <c r="C23" s="166" t="str">
        <f>IFERROR(VLOOKUP('Part 4 - Government revenues'!$F23,Lists!$S$3:$Y$30,COLUMNS($F:G)+3,FALSE),"Do not enter data")</f>
        <v>Taxes on goods and services (114E)</v>
      </c>
      <c r="D23" s="166" t="str">
        <f>IFERROR(VLOOKUP('Part 4 - Government revenues'!$F23,Lists!$S$3:$Y$30,COLUMNS($F:H)+3,FALSE),"Do not enter data")</f>
        <v>Taxes on use of goods/permission to use goods or perform activities (1145E)</v>
      </c>
      <c r="E23" s="166" t="str">
        <f>IFERROR(VLOOKUP('Part 4 - Government revenues'!$F23,Lists!$S$3:$Y$30,COLUMNS($F:I)+3,FALSE),"Do not enter data")</f>
        <v>Licence fees (114521E)</v>
      </c>
      <c r="F23" s="36" t="s">
        <v>438</v>
      </c>
      <c r="G23" s="16" t="s">
        <v>341</v>
      </c>
      <c r="H23" s="36" t="s">
        <v>439</v>
      </c>
      <c r="I23" s="36" t="s">
        <v>319</v>
      </c>
      <c r="J23" s="264">
        <v>8192514.0489150118</v>
      </c>
      <c r="K23" s="36" t="s">
        <v>182</v>
      </c>
      <c r="M23" s="324"/>
      <c r="N23" s="324"/>
    </row>
    <row r="24" spans="2:21" x14ac:dyDescent="0.3">
      <c r="B24" s="168" t="str">
        <f>IFERROR(VLOOKUP('Part 4 - Government revenues'!$F24,Lists!$S$3:$Y$30,COLUMNS($F:F)+3,FALSE),"Do not enter data")</f>
        <v>Taxes (11E)</v>
      </c>
      <c r="C24" s="168" t="str">
        <f>IFERROR(VLOOKUP('Part 4 - Government revenues'!$F24,Lists!$S$3:$Y$30,COLUMNS($F:G)+3,FALSE),"Do not enter data")</f>
        <v>Taxes on goods and services (114E)</v>
      </c>
      <c r="D24" s="168" t="str">
        <f>IFERROR(VLOOKUP('Part 4 - Government revenues'!$F24,Lists!$S$3:$Y$30,COLUMNS($F:H)+3,FALSE),"Do not enter data")</f>
        <v>Taxes on use of goods/permission to use goods or perform activities (1145E)</v>
      </c>
      <c r="E24" s="168" t="str">
        <f>IFERROR(VLOOKUP('Part 4 - Government revenues'!$F24,Lists!$S$3:$Y$30,COLUMNS($F:I)+3,FALSE),"Do not enter data")</f>
        <v>Licence fees (114521E)</v>
      </c>
      <c r="F24" s="36" t="s">
        <v>438</v>
      </c>
      <c r="G24" s="16" t="s">
        <v>341</v>
      </c>
      <c r="H24" s="36" t="s">
        <v>440</v>
      </c>
      <c r="I24" s="36" t="s">
        <v>319</v>
      </c>
      <c r="J24" s="264">
        <v>2672955.3578864122</v>
      </c>
      <c r="K24" s="36" t="s">
        <v>182</v>
      </c>
      <c r="M24" s="200"/>
      <c r="N24" s="200"/>
    </row>
    <row r="25" spans="2:21" x14ac:dyDescent="0.3">
      <c r="B25" s="168" t="str">
        <f>IFERROR(VLOOKUP('Part 4 - Government revenues'!$F25,Lists!$S$3:$Y$30,COLUMNS($F:F)+3,FALSE),"Do not enter data")</f>
        <v>Taxes (11E)</v>
      </c>
      <c r="C25" s="168" t="str">
        <f>IFERROR(VLOOKUP('Part 4 - Government revenues'!$F25,Lists!$S$3:$Y$30,COLUMNS($F:G)+3,FALSE),"Do not enter data")</f>
        <v>Taxes on international trade and transactions (115E)</v>
      </c>
      <c r="D25" s="168" t="str">
        <f>IFERROR(VLOOKUP('Part 4 - Government revenues'!$F25,Lists!$S$3:$Y$30,COLUMNS($F:H)+3,FALSE),"Do not enter data")</f>
        <v>Customs and other import duties (1151E)</v>
      </c>
      <c r="E25" s="168" t="str">
        <f>IFERROR(VLOOKUP('Part 4 - Government revenues'!$F25,Lists!$S$3:$Y$30,COLUMNS($F:I)+3,FALSE),"Do not enter data")</f>
        <v>Customs and other import duties (1151E)</v>
      </c>
      <c r="F25" s="36" t="s">
        <v>441</v>
      </c>
      <c r="G25" s="16" t="s">
        <v>341</v>
      </c>
      <c r="H25" s="36" t="s">
        <v>442</v>
      </c>
      <c r="I25" s="36" t="s">
        <v>319</v>
      </c>
      <c r="J25" s="264">
        <v>1471056.9949885879</v>
      </c>
      <c r="K25" s="36" t="s">
        <v>182</v>
      </c>
      <c r="M25" s="200"/>
      <c r="N25" s="200"/>
    </row>
    <row r="26" spans="2:21" ht="16.5" thickBot="1" x14ac:dyDescent="0.35">
      <c r="B26" s="166" t="str">
        <f>IFERROR(VLOOKUP('Part 4 - Government revenues'!$F26,Lists!$S$3:$Y$30,COLUMNS($F:F)+3,FALSE),"Do not enter data")</f>
        <v>Taxes (11E)</v>
      </c>
      <c r="C26" s="166" t="str">
        <f>IFERROR(VLOOKUP('Part 4 - Government revenues'!$F26,Lists!$S$3:$Y$30,COLUMNS($F:G)+3,FALSE),"Do not enter data")</f>
        <v>Taxes on income, profits and capital gains (111E)</v>
      </c>
      <c r="D26" s="166" t="str">
        <f>IFERROR(VLOOKUP('Part 4 - Government revenues'!$F26,Lists!$S$3:$Y$30,COLUMNS($F:H)+3,FALSE),"Do not enter data")</f>
        <v>Ordinary taxes on income, profits and capital gains (1112E1)</v>
      </c>
      <c r="E26" s="166" t="str">
        <f>IFERROR(VLOOKUP('Part 4 - Government revenues'!$F26,Lists!$S$3:$Y$30,COLUMNS($F:I)+3,FALSE),"Do not enter data")</f>
        <v>Ordinary taxes on income, profits and capital gains (1112E1)</v>
      </c>
      <c r="F26" s="36" t="s">
        <v>443</v>
      </c>
      <c r="G26" s="16" t="s">
        <v>341</v>
      </c>
      <c r="H26" s="36" t="s">
        <v>444</v>
      </c>
      <c r="I26" s="36" t="s">
        <v>319</v>
      </c>
      <c r="J26" s="264">
        <v>744520.86841127463</v>
      </c>
      <c r="K26" s="36" t="s">
        <v>182</v>
      </c>
      <c r="M26" s="167"/>
      <c r="N26" s="167"/>
    </row>
    <row r="27" spans="2:21" ht="15" customHeight="1" x14ac:dyDescent="0.3">
      <c r="B27" s="168" t="str">
        <f>IFERROR(VLOOKUP('Part 4 - Government revenues'!$F27,Lists!$S$3:$Y$30,COLUMNS($F:F)+3,FALSE),"Do not enter data")</f>
        <v>Other revenue (14E)</v>
      </c>
      <c r="C27" s="168" t="str">
        <f>IFERROR(VLOOKUP('Part 4 - Government revenues'!$F27,Lists!$S$3:$Y$30,COLUMNS($F:G)+3,FALSE),"Do not enter data")</f>
        <v>Property income (141E)</v>
      </c>
      <c r="D27" s="168" t="str">
        <f>IFERROR(VLOOKUP('Part 4 - Government revenues'!$F27,Lists!$S$3:$Y$30,COLUMNS($F:H)+3,FALSE),"Do not enter data")</f>
        <v>Rent (1415E)</v>
      </c>
      <c r="E27" s="168" t="str">
        <f>IFERROR(VLOOKUP('Part 4 - Government revenues'!$F27,Lists!$S$3:$Y$30,COLUMNS($F:I)+3,FALSE),"Do not enter data")</f>
        <v>Other rent payments (1415E5)</v>
      </c>
      <c r="F27" s="36" t="s">
        <v>445</v>
      </c>
      <c r="G27" s="16" t="s">
        <v>341</v>
      </c>
      <c r="H27" s="36" t="s">
        <v>446</v>
      </c>
      <c r="I27" s="36" t="s">
        <v>325</v>
      </c>
      <c r="J27" s="264">
        <v>305151.00294760888</v>
      </c>
      <c r="K27" s="36" t="s">
        <v>182</v>
      </c>
      <c r="M27" s="207"/>
      <c r="N27" s="207"/>
    </row>
    <row r="28" spans="2:21" x14ac:dyDescent="0.3">
      <c r="B28" s="166" t="str">
        <f>IFERROR(VLOOKUP('Part 4 - Government revenues'!$F28,Lists!$S$3:$Y$30,COLUMNS($F:F)+3,FALSE),"Do not enter data")</f>
        <v>Taxes (11E)</v>
      </c>
      <c r="C28" s="166" t="str">
        <f>IFERROR(VLOOKUP('Part 4 - Government revenues'!$F28,Lists!$S$3:$Y$30,COLUMNS($F:G)+3,FALSE),"Do not enter data")</f>
        <v>Taxes on payroll and workforce (112E)</v>
      </c>
      <c r="D28" s="166" t="str">
        <f>IFERROR(VLOOKUP('Part 4 - Government revenues'!$F28,Lists!$S$3:$Y$30,COLUMNS($F:H)+3,FALSE),"Do not enter data")</f>
        <v>Taxes on payroll and workforce (112E)</v>
      </c>
      <c r="E28" s="166" t="str">
        <f>IFERROR(VLOOKUP('Part 4 - Government revenues'!$F28,Lists!$S$3:$Y$30,COLUMNS($F:I)+3,FALSE),"Do not enter data")</f>
        <v>Taxes on payroll and workforce (112E)</v>
      </c>
      <c r="F28" s="36" t="s">
        <v>447</v>
      </c>
      <c r="G28" s="36" t="s">
        <v>341</v>
      </c>
      <c r="H28" s="36" t="s">
        <v>448</v>
      </c>
      <c r="I28" s="36" t="s">
        <v>321</v>
      </c>
      <c r="J28" s="264">
        <v>1360.2102022400341</v>
      </c>
      <c r="K28" s="36" t="s">
        <v>182</v>
      </c>
      <c r="P28" s="321"/>
      <c r="Q28" s="321"/>
      <c r="R28" s="321"/>
      <c r="S28" s="321"/>
      <c r="T28" s="321"/>
      <c r="U28" s="321"/>
    </row>
    <row r="29" spans="2:21" ht="16.5" thickBot="1" x14ac:dyDescent="0.35">
      <c r="J29" s="202"/>
    </row>
    <row r="30" spans="2:21" ht="17.25" thickBot="1" x14ac:dyDescent="0.35">
      <c r="I30" s="237" t="s">
        <v>449</v>
      </c>
      <c r="J30" s="251">
        <f>SUMIF('Part 4 - Government revenues'!$K$22:$K$28,"USD",'Part 4 - Government revenues'!$J$22:$J$28)+(IFERROR(SUMIF('Part 4 - Government revenues'!$K$22:$K$28,"&lt;&gt;USD",'Part 4 - Government revenues'!$J$22:$J$28)/'Part 1 - About'!$E$45,0))</f>
        <v>25118580.746187773</v>
      </c>
      <c r="T30" s="238"/>
    </row>
    <row r="31" spans="2:21" ht="21" customHeight="1" thickBot="1" x14ac:dyDescent="0.35">
      <c r="I31" s="12"/>
      <c r="J31" s="202"/>
    </row>
    <row r="32" spans="2:21" ht="17.25" thickBot="1" x14ac:dyDescent="0.35">
      <c r="I32" s="237" t="str">
        <f>"Total in "&amp;'Part 1 - About'!$E$44</f>
        <v>Total in SLL</v>
      </c>
      <c r="J32" s="251">
        <f>J30*'Part 1 - About'!E45</f>
        <v>473208942.6774314</v>
      </c>
    </row>
    <row r="36" spans="6:11" ht="24" x14ac:dyDescent="0.3">
      <c r="F36" s="162" t="s">
        <v>450</v>
      </c>
      <c r="G36" s="162"/>
      <c r="H36" s="174"/>
      <c r="I36" s="174"/>
      <c r="J36" s="174"/>
      <c r="K36" s="174"/>
    </row>
    <row r="37" spans="6:11" x14ac:dyDescent="0.3">
      <c r="F37" s="169" t="s">
        <v>451</v>
      </c>
      <c r="G37" s="170"/>
      <c r="H37" s="170"/>
      <c r="I37" s="170"/>
      <c r="J37" s="171"/>
      <c r="K37" s="170"/>
    </row>
    <row r="38" spans="6:11" x14ac:dyDescent="0.3">
      <c r="F38" s="169"/>
      <c r="G38" s="170"/>
      <c r="H38" s="170"/>
      <c r="I38" s="170"/>
      <c r="J38" s="171"/>
      <c r="K38" s="170"/>
    </row>
    <row r="39" spans="6:11" x14ac:dyDescent="0.3">
      <c r="F39" s="169"/>
      <c r="G39" s="170"/>
      <c r="H39" s="170"/>
      <c r="I39" s="170"/>
      <c r="J39" s="171"/>
      <c r="K39" s="170"/>
    </row>
    <row r="40" spans="6:11" x14ac:dyDescent="0.3">
      <c r="F40" s="169" t="s">
        <v>452</v>
      </c>
      <c r="G40" s="170" t="s">
        <v>453</v>
      </c>
      <c r="H40" s="170"/>
      <c r="I40" s="170"/>
      <c r="J40" s="171"/>
      <c r="K40" s="170"/>
    </row>
    <row r="41" spans="6:11" x14ac:dyDescent="0.3">
      <c r="F41" s="169"/>
      <c r="G41" s="170" t="s">
        <v>341</v>
      </c>
      <c r="H41" s="170" t="s">
        <v>454</v>
      </c>
      <c r="I41" s="172" t="s">
        <v>319</v>
      </c>
      <c r="J41" s="249">
        <v>7631697.1674536867</v>
      </c>
      <c r="K41" s="170" t="s">
        <v>182</v>
      </c>
    </row>
    <row r="42" spans="6:11" x14ac:dyDescent="0.3">
      <c r="F42" s="169"/>
      <c r="G42" s="170" t="s">
        <v>341</v>
      </c>
      <c r="H42" s="170" t="s">
        <v>455</v>
      </c>
      <c r="I42" s="172" t="s">
        <v>319</v>
      </c>
      <c r="J42" s="249">
        <v>1730272.2644514046</v>
      </c>
      <c r="K42" s="170" t="s">
        <v>182</v>
      </c>
    </row>
    <row r="43" spans="6:11" x14ac:dyDescent="0.3">
      <c r="F43" s="169"/>
      <c r="G43" s="170" t="s">
        <v>341</v>
      </c>
      <c r="H43" s="170" t="s">
        <v>456</v>
      </c>
      <c r="I43" s="172" t="s">
        <v>319</v>
      </c>
      <c r="J43" s="249">
        <v>23726.020096608103</v>
      </c>
      <c r="K43" s="170" t="s">
        <v>182</v>
      </c>
    </row>
    <row r="44" spans="6:11" ht="16.5" thickBot="1" x14ac:dyDescent="0.35">
      <c r="F44" s="169"/>
      <c r="G44" s="284" t="s">
        <v>457</v>
      </c>
      <c r="H44" s="284"/>
      <c r="I44" s="284"/>
      <c r="J44" s="285">
        <f>SUM(J41:J43)+J30</f>
        <v>34504276.198189467</v>
      </c>
      <c r="K44" s="284" t="s">
        <v>182</v>
      </c>
    </row>
    <row r="45" spans="6:11" ht="17.25" thickTop="1" thickBot="1" x14ac:dyDescent="0.35">
      <c r="F45" s="169"/>
      <c r="G45" s="284" t="s">
        <v>457</v>
      </c>
      <c r="H45" s="284"/>
      <c r="I45" s="284"/>
      <c r="J45" s="285">
        <f>+J44*'Part 1 - About'!E45</f>
        <v>650026059.29769135</v>
      </c>
      <c r="K45" s="284" t="s">
        <v>88</v>
      </c>
    </row>
    <row r="46" spans="6:11" ht="16.5" thickTop="1" x14ac:dyDescent="0.3">
      <c r="F46" s="169"/>
      <c r="G46" s="170"/>
      <c r="H46" s="170"/>
      <c r="I46" s="170"/>
      <c r="J46" s="171"/>
      <c r="K46" s="170"/>
    </row>
    <row r="47" spans="6:11" x14ac:dyDescent="0.3">
      <c r="F47" s="169"/>
      <c r="G47" s="170"/>
      <c r="H47" s="170"/>
      <c r="I47" s="170"/>
      <c r="J47" s="171"/>
      <c r="K47" s="170"/>
    </row>
    <row r="48" spans="6:11" ht="18.75" customHeight="1" x14ac:dyDescent="0.3">
      <c r="F48" s="169"/>
      <c r="G48" s="170"/>
      <c r="H48" s="170"/>
      <c r="I48" s="170"/>
      <c r="J48" s="171"/>
      <c r="K48" s="170"/>
    </row>
    <row r="49" spans="6:14" ht="15.75" customHeight="1" x14ac:dyDescent="0.3">
      <c r="F49" s="169"/>
      <c r="G49" s="170"/>
      <c r="H49" s="170"/>
      <c r="I49" s="170"/>
      <c r="J49" s="171"/>
      <c r="K49" s="170"/>
    </row>
    <row r="50" spans="6:14" x14ac:dyDescent="0.3">
      <c r="F50" s="169"/>
      <c r="G50" s="170"/>
      <c r="H50" s="170"/>
      <c r="I50" s="170"/>
      <c r="J50" s="171"/>
      <c r="K50" s="170"/>
    </row>
    <row r="51" spans="6:14" x14ac:dyDescent="0.3">
      <c r="F51" s="169"/>
      <c r="G51" s="170"/>
      <c r="H51" s="170"/>
      <c r="I51" s="170"/>
      <c r="J51" s="171"/>
      <c r="K51" s="170"/>
    </row>
    <row r="52" spans="6:14" x14ac:dyDescent="0.3">
      <c r="F52" s="25"/>
      <c r="G52" s="25"/>
      <c r="H52" s="25"/>
      <c r="I52" s="25"/>
      <c r="J52" s="25"/>
      <c r="K52" s="25"/>
    </row>
    <row r="53" spans="6:14" ht="15.75" customHeight="1" thickBot="1" x14ac:dyDescent="0.35">
      <c r="F53" s="332"/>
      <c r="G53" s="332"/>
      <c r="H53" s="332"/>
      <c r="I53" s="332"/>
      <c r="J53" s="332"/>
      <c r="K53" s="332"/>
      <c r="L53" s="332"/>
      <c r="M53" s="332"/>
      <c r="N53" s="332"/>
    </row>
    <row r="54" spans="6:14" x14ac:dyDescent="0.3">
      <c r="F54" s="333"/>
      <c r="G54" s="333"/>
      <c r="H54" s="333"/>
      <c r="I54" s="333"/>
      <c r="J54" s="333"/>
      <c r="K54" s="333"/>
      <c r="L54" s="333"/>
      <c r="M54" s="333"/>
      <c r="N54" s="333"/>
    </row>
    <row r="55" spans="6:14" ht="16.5" thickBot="1" x14ac:dyDescent="0.35">
      <c r="F55" s="307" t="s">
        <v>32</v>
      </c>
      <c r="G55" s="308"/>
      <c r="H55" s="308"/>
      <c r="I55" s="308"/>
      <c r="J55" s="308"/>
      <c r="K55" s="308"/>
      <c r="L55" s="308"/>
      <c r="M55" s="308"/>
      <c r="N55" s="308"/>
    </row>
    <row r="56" spans="6:14" x14ac:dyDescent="0.3">
      <c r="F56" s="309" t="s">
        <v>33</v>
      </c>
      <c r="G56" s="310"/>
      <c r="H56" s="310"/>
      <c r="I56" s="310"/>
      <c r="J56" s="310"/>
      <c r="K56" s="310"/>
      <c r="L56" s="310"/>
      <c r="M56" s="310"/>
      <c r="N56" s="310"/>
    </row>
    <row r="57" spans="6:14" ht="16.5" thickBot="1" x14ac:dyDescent="0.35">
      <c r="F57" s="311"/>
      <c r="G57" s="311"/>
      <c r="H57" s="311"/>
      <c r="I57" s="311"/>
      <c r="J57" s="311"/>
      <c r="K57" s="311"/>
      <c r="L57" s="311"/>
      <c r="M57" s="311"/>
      <c r="N57" s="311"/>
    </row>
    <row r="58" spans="6:14" x14ac:dyDescent="0.3">
      <c r="F58" s="304" t="s">
        <v>34</v>
      </c>
      <c r="G58" s="304"/>
      <c r="H58" s="304"/>
      <c r="I58" s="304"/>
      <c r="J58" s="304"/>
      <c r="K58" s="304"/>
      <c r="L58" s="304"/>
      <c r="M58" s="304"/>
      <c r="N58" s="304"/>
    </row>
    <row r="59" spans="6:14" ht="15.75" customHeight="1" x14ac:dyDescent="0.3">
      <c r="F59" s="286" t="s">
        <v>35</v>
      </c>
      <c r="G59" s="286"/>
      <c r="H59" s="286"/>
      <c r="I59" s="286"/>
      <c r="J59" s="286"/>
      <c r="K59" s="286"/>
      <c r="L59" s="286"/>
      <c r="M59" s="286"/>
      <c r="N59" s="286"/>
    </row>
    <row r="60" spans="6:14" x14ac:dyDescent="0.3">
      <c r="F60" s="304" t="s">
        <v>37</v>
      </c>
      <c r="G60" s="304"/>
      <c r="H60" s="304"/>
      <c r="I60" s="304"/>
      <c r="J60" s="304"/>
      <c r="K60" s="304"/>
      <c r="L60" s="304"/>
      <c r="M60" s="304"/>
      <c r="N60" s="304"/>
    </row>
  </sheetData>
  <sheetProtection insertRows="0"/>
  <protectedRanges>
    <protectedRange sqref="I22:K28 F22:G28" name="Government revenues"/>
    <protectedRange sqref="K30" name="Government revenues_1"/>
  </protectedRanges>
  <mergeCells count="24">
    <mergeCell ref="F60:N60"/>
    <mergeCell ref="F18:K18"/>
    <mergeCell ref="F8:N8"/>
    <mergeCell ref="F9:N9"/>
    <mergeCell ref="F10:N10"/>
    <mergeCell ref="F11:N11"/>
    <mergeCell ref="F12:N12"/>
    <mergeCell ref="F13:N13"/>
    <mergeCell ref="F14:N14"/>
    <mergeCell ref="F15:N15"/>
    <mergeCell ref="F53:N53"/>
    <mergeCell ref="F54:N54"/>
    <mergeCell ref="F55:N55"/>
    <mergeCell ref="F59:N59"/>
    <mergeCell ref="F56:N56"/>
    <mergeCell ref="F57:N57"/>
    <mergeCell ref="F58:N58"/>
    <mergeCell ref="F16:N16"/>
    <mergeCell ref="P28:U28"/>
    <mergeCell ref="M19:N19"/>
    <mergeCell ref="M21:N21"/>
    <mergeCell ref="M22:N23"/>
    <mergeCell ref="M18:N18"/>
    <mergeCell ref="F20:K20"/>
  </mergeCells>
  <dataValidations xWindow="884" yWindow="434" count="10">
    <dataValidation type="textLength" allowBlank="1" showInputMessage="1" showErrorMessage="1" errorTitle="Please do not edit these cells" error="Please do not edit these cells" sqref="F36:K37 F21:H21 J21" xr:uid="{00000000-0002-0000-0500-000000000000}">
      <formula1>10000</formula1>
      <formula2>50000</formula2>
    </dataValidation>
    <dataValidation allowBlank="1" showInputMessage="1" showErrorMessage="1" errorTitle="Please do not edit these cells" error="Please do not edit these cells" sqref="I21" xr:uid="{00000000-0002-0000-0500-000001000000}"/>
    <dataValidation type="whole" allowBlank="1" showInputMessage="1" showErrorMessage="1" errorTitle="Please do not edit those cells" error="Please do not edit those cells" sqref="F52:K52" xr:uid="{00000000-0002-0000-0500-000002000000}">
      <formula1>10000</formula1>
      <formula2>50000</formula2>
    </dataValidation>
    <dataValidation type="list" allowBlank="1" showInputMessage="1" showErrorMessage="1" promptTitle="Receiving government agency" prompt="Input the name of the government recipient here._x000a__x000a_Please refrain from using acronyms, and input complete name" sqref="I22" xr:uid="{00000000-0002-0000-0500-000003000000}">
      <formula1>Government_entities_list</formula1>
    </dataValidation>
    <dataValidation type="textLength" allowBlank="1" showInputMessage="1" showErrorMessage="1" sqref="B7:K20 B53:N60 B29:N29 B33:N35 B30:H32 K30:N32 J31 L7:N28 A7:A60 O7:O52 L36:N52" xr:uid="{00000000-0002-0000-0500-000004000000}">
      <formula1>9999999</formula1>
      <formula2>99999999</formula2>
    </dataValidation>
    <dataValidation type="decimal" operator="notBetween" allowBlank="1" showInputMessage="1" showErrorMessage="1" errorTitle="Number" error="Please only input numbers in this cell" promptTitle="Revenue value" prompt="Please input the total figure of the revenue stream as disclosed by government, including not reconciled." sqref="J22:J26 J28" xr:uid="{00000000-0002-0000-0500-000005000000}">
      <formula1>0.1</formula1>
      <formula2>0.2</formula2>
    </dataValidation>
    <dataValidation type="list" allowBlank="1" showInputMessage="1" showErrorMessage="1" sqref="K41:K44" xr:uid="{00000000-0002-0000-0500-000008000000}">
      <formula1>Currency_code_list</formula1>
    </dataValidation>
    <dataValidation type="whole" allowBlank="1" showInputMessage="1" showErrorMessage="1" sqref="I30:J30 I32" xr:uid="{00000000-0002-0000-0500-000009000000}">
      <formula1>1</formula1>
      <formula2>2</formula2>
    </dataValidation>
    <dataValidation allowBlank="1"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H22:H28" xr:uid="{00000000-0002-0000-0500-000006000000}"/>
    <dataValidation type="list" allowBlank="1" showInputMessage="1" showErrorMessage="1" sqref="F22:F28" xr:uid="{00000000-0002-0000-0500-000007000000}">
      <formula1>GFS_list</formula1>
    </dataValidation>
  </dataValidations>
  <hyperlinks>
    <hyperlink ref="M19" r:id="rId1" location="r5-1" display="EITI Requirement 5.1" xr:uid="{00000000-0004-0000-0500-000000000000}"/>
    <hyperlink ref="F20" r:id="rId2" location="r4-1" display="EITI Requirement 4.1" xr:uid="{00000000-0004-0000-0500-000001000000}"/>
    <hyperlink ref="F56:J56" r:id="rId3" display="Give us your feedback or report a conflict in the data! Write to us at  data@eiti.org" xr:uid="{00000000-0004-0000-0500-000002000000}"/>
    <hyperlink ref="F55:J55" r:id="rId4" display="For the latest version of Summary data templates, see  https://eiti.org/summary-data-template" xr:uid="{00000000-0004-0000-0500-000003000000}"/>
  </hyperlinks>
  <pageMargins left="0.7" right="0.7" top="0.75" bottom="0.75" header="0.3" footer="0.3"/>
  <pageSetup paperSize="9" orientation="portrait" r:id="rId5"/>
  <colBreaks count="1" manualBreakCount="1">
    <brk id="12" max="1048575" man="1"/>
  </colBreaks>
  <drawing r:id="rId6"/>
  <tableParts count="1">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N258"/>
  <sheetViews>
    <sheetView showGridLines="0" zoomScale="80" zoomScaleNormal="80" workbookViewId="0"/>
  </sheetViews>
  <sheetFormatPr defaultColWidth="9.140625" defaultRowHeight="14.25" x14ac:dyDescent="0.25"/>
  <cols>
    <col min="1" max="1" width="3.85546875" style="12" customWidth="1"/>
    <col min="2" max="2" width="0.140625" style="12" customWidth="1"/>
    <col min="3" max="3" width="25.140625" style="12" customWidth="1"/>
    <col min="4" max="4" width="29" style="12" customWidth="1"/>
    <col min="5" max="5" width="39" style="12" customWidth="1"/>
    <col min="6" max="6" width="27.140625" style="12" customWidth="1"/>
    <col min="7" max="7" width="28.140625" style="12" customWidth="1"/>
    <col min="8" max="8" width="21.42578125" style="12" customWidth="1"/>
    <col min="9" max="9" width="20.7109375" style="12" customWidth="1"/>
    <col min="10" max="10" width="26.140625" style="12" bestFit="1" customWidth="1"/>
    <col min="11" max="11" width="37.28515625" style="12" bestFit="1" customWidth="1"/>
    <col min="12" max="12" width="38.5703125" style="12" bestFit="1" customWidth="1"/>
    <col min="13" max="13" width="26" style="12" bestFit="1" customWidth="1"/>
    <col min="14" max="14" width="16.7109375" style="12" bestFit="1" customWidth="1"/>
    <col min="15" max="27" width="15.85546875" style="12" customWidth="1"/>
    <col min="28" max="16384" width="9.140625" style="12"/>
  </cols>
  <sheetData>
    <row r="2" spans="2:14" s="36" customFormat="1" ht="15.75" x14ac:dyDescent="0.3">
      <c r="C2" s="295" t="s">
        <v>458</v>
      </c>
      <c r="D2" s="295"/>
      <c r="E2" s="295"/>
      <c r="F2" s="295"/>
      <c r="G2" s="295"/>
      <c r="H2" s="295"/>
      <c r="I2" s="295"/>
      <c r="J2" s="295"/>
      <c r="K2" s="295"/>
      <c r="L2" s="295"/>
      <c r="M2" s="295"/>
      <c r="N2" s="295"/>
    </row>
    <row r="3" spans="2:14" ht="21" customHeight="1" x14ac:dyDescent="0.25">
      <c r="C3" s="334" t="s">
        <v>459</v>
      </c>
      <c r="D3" s="334"/>
      <c r="E3" s="334"/>
      <c r="F3" s="334"/>
      <c r="G3" s="334"/>
      <c r="H3" s="334"/>
      <c r="I3" s="334"/>
      <c r="J3" s="334"/>
      <c r="K3" s="334"/>
      <c r="L3" s="334"/>
      <c r="M3" s="334"/>
      <c r="N3" s="334"/>
    </row>
    <row r="4" spans="2:14" s="36" customFormat="1" ht="15.6" customHeight="1" x14ac:dyDescent="0.3">
      <c r="C4" s="335" t="s">
        <v>460</v>
      </c>
      <c r="D4" s="335"/>
      <c r="E4" s="335"/>
      <c r="F4" s="335"/>
      <c r="G4" s="335"/>
      <c r="H4" s="335"/>
      <c r="I4" s="335"/>
      <c r="J4" s="335"/>
      <c r="K4" s="335"/>
      <c r="L4" s="335"/>
      <c r="M4" s="335"/>
      <c r="N4" s="335"/>
    </row>
    <row r="5" spans="2:14" s="36" customFormat="1" ht="15.6" customHeight="1" x14ac:dyDescent="0.3">
      <c r="C5" s="335" t="s">
        <v>461</v>
      </c>
      <c r="D5" s="335"/>
      <c r="E5" s="335"/>
      <c r="F5" s="335"/>
      <c r="G5" s="335"/>
      <c r="H5" s="335"/>
      <c r="I5" s="335"/>
      <c r="J5" s="335"/>
      <c r="K5" s="335"/>
      <c r="L5" s="335"/>
      <c r="M5" s="335"/>
      <c r="N5" s="335"/>
    </row>
    <row r="6" spans="2:14" s="36" customFormat="1" ht="15.6" customHeight="1" x14ac:dyDescent="0.3">
      <c r="C6" s="335" t="s">
        <v>462</v>
      </c>
      <c r="D6" s="335"/>
      <c r="E6" s="335"/>
      <c r="F6" s="335"/>
      <c r="G6" s="335"/>
      <c r="H6" s="335"/>
      <c r="I6" s="335"/>
      <c r="J6" s="335"/>
      <c r="K6" s="335"/>
      <c r="L6" s="335"/>
      <c r="M6" s="335"/>
      <c r="N6" s="335"/>
    </row>
    <row r="7" spans="2:14" s="36" customFormat="1" ht="15.6" customHeight="1" x14ac:dyDescent="0.3">
      <c r="C7" s="335" t="s">
        <v>463</v>
      </c>
      <c r="D7" s="335"/>
      <c r="E7" s="335"/>
      <c r="F7" s="335"/>
      <c r="G7" s="335"/>
      <c r="H7" s="335"/>
      <c r="I7" s="335"/>
      <c r="J7" s="335"/>
      <c r="K7" s="335"/>
      <c r="L7" s="335"/>
      <c r="M7" s="335"/>
      <c r="N7" s="335"/>
    </row>
    <row r="8" spans="2:14" s="36" customFormat="1" ht="15.6" customHeight="1" x14ac:dyDescent="0.3">
      <c r="C8" s="335" t="s">
        <v>464</v>
      </c>
      <c r="D8" s="335"/>
      <c r="E8" s="335"/>
      <c r="F8" s="335"/>
      <c r="G8" s="335"/>
      <c r="H8" s="335"/>
      <c r="I8" s="335"/>
      <c r="J8" s="335"/>
      <c r="K8" s="335"/>
      <c r="L8" s="335"/>
      <c r="M8" s="335"/>
      <c r="N8" s="335"/>
    </row>
    <row r="9" spans="2:14" s="36" customFormat="1" ht="15.75" x14ac:dyDescent="0.3">
      <c r="C9" s="312" t="s">
        <v>311</v>
      </c>
      <c r="D9" s="312"/>
      <c r="E9" s="312"/>
      <c r="F9" s="312"/>
      <c r="G9" s="312"/>
      <c r="H9" s="312"/>
      <c r="I9" s="312"/>
      <c r="J9" s="312"/>
      <c r="K9" s="312"/>
      <c r="L9" s="312"/>
      <c r="M9" s="312"/>
      <c r="N9" s="312"/>
    </row>
    <row r="10" spans="2:14" x14ac:dyDescent="0.25">
      <c r="C10" s="336"/>
      <c r="D10" s="336"/>
      <c r="E10" s="336"/>
      <c r="F10" s="336"/>
      <c r="G10" s="336"/>
      <c r="H10" s="336"/>
      <c r="I10" s="336"/>
      <c r="J10" s="336"/>
      <c r="K10" s="336"/>
      <c r="L10" s="336"/>
      <c r="M10" s="336"/>
      <c r="N10" s="336"/>
    </row>
    <row r="11" spans="2:14" ht="24" x14ac:dyDescent="0.25">
      <c r="C11" s="314" t="s">
        <v>465</v>
      </c>
      <c r="D11" s="314"/>
      <c r="E11" s="314"/>
      <c r="F11" s="314"/>
      <c r="G11" s="314"/>
      <c r="H11" s="314"/>
      <c r="I11" s="314"/>
      <c r="J11" s="314"/>
      <c r="K11" s="314"/>
      <c r="L11" s="314"/>
      <c r="M11" s="314"/>
      <c r="N11" s="314"/>
    </row>
    <row r="12" spans="2:14" s="36" customFormat="1" ht="14.25" customHeight="1" x14ac:dyDescent="0.3"/>
    <row r="13" spans="2:14" s="36" customFormat="1" ht="15.75" customHeight="1" x14ac:dyDescent="0.3">
      <c r="B13" s="326" t="s">
        <v>466</v>
      </c>
      <c r="C13" s="326"/>
      <c r="D13" s="326"/>
      <c r="E13" s="326"/>
      <c r="F13" s="326"/>
      <c r="G13" s="326"/>
      <c r="H13" s="326"/>
      <c r="I13" s="326"/>
      <c r="J13" s="326"/>
      <c r="K13" s="326"/>
      <c r="L13" s="326"/>
      <c r="M13" s="326"/>
      <c r="N13" s="326"/>
    </row>
    <row r="14" spans="2:14" s="36" customFormat="1" ht="15.75" x14ac:dyDescent="0.3">
      <c r="B14" s="36" t="s">
        <v>334</v>
      </c>
      <c r="C14" s="36" t="s">
        <v>467</v>
      </c>
      <c r="D14" s="36" t="s">
        <v>432</v>
      </c>
      <c r="E14" s="36" t="s">
        <v>431</v>
      </c>
      <c r="F14" s="36" t="s">
        <v>468</v>
      </c>
      <c r="G14" s="36" t="s">
        <v>469</v>
      </c>
      <c r="H14" s="36" t="s">
        <v>470</v>
      </c>
      <c r="I14" s="36" t="s">
        <v>471</v>
      </c>
      <c r="J14" s="36" t="s">
        <v>433</v>
      </c>
      <c r="K14" s="36" t="s">
        <v>472</v>
      </c>
      <c r="L14" s="36" t="s">
        <v>473</v>
      </c>
      <c r="M14" s="36" t="s">
        <v>474</v>
      </c>
      <c r="N14" s="36" t="s">
        <v>475</v>
      </c>
    </row>
    <row r="15" spans="2:14" s="36" customFormat="1" ht="15.75" x14ac:dyDescent="0.3">
      <c r="B15">
        <f>VLOOKUP(C15,'Part 3 - Reporting entities'!$B$28:$I$46,3,FALSE)</f>
        <v>1000077985</v>
      </c>
      <c r="C15" t="s">
        <v>339</v>
      </c>
      <c r="D15" s="250" t="s">
        <v>321</v>
      </c>
      <c r="E15" s="36" t="s">
        <v>440</v>
      </c>
      <c r="F15" s="280" t="s">
        <v>60</v>
      </c>
      <c r="G15" s="280" t="s">
        <v>60</v>
      </c>
      <c r="H15" s="281" t="s">
        <v>476</v>
      </c>
      <c r="I15" s="36" t="s">
        <v>182</v>
      </c>
      <c r="J15" s="266">
        <v>89436.354564755835</v>
      </c>
      <c r="K15" s="265" t="s">
        <v>67</v>
      </c>
      <c r="L15" s="248"/>
    </row>
    <row r="16" spans="2:14" s="36" customFormat="1" ht="15.75" x14ac:dyDescent="0.3">
      <c r="B16">
        <f>VLOOKUP(C16,'Part 3 - Reporting entities'!$B$28:$I$46,3,FALSE)</f>
        <v>1000077985</v>
      </c>
      <c r="C16" t="s">
        <v>339</v>
      </c>
      <c r="D16" s="36" t="s">
        <v>319</v>
      </c>
      <c r="E16" s="250" t="s">
        <v>442</v>
      </c>
      <c r="F16" s="280" t="s">
        <v>60</v>
      </c>
      <c r="G16" s="280" t="s">
        <v>60</v>
      </c>
      <c r="H16" s="281" t="s">
        <v>476</v>
      </c>
      <c r="I16" s="36" t="s">
        <v>182</v>
      </c>
      <c r="J16" s="266">
        <v>929365.19985137216</v>
      </c>
      <c r="K16" s="248" t="s">
        <v>67</v>
      </c>
    </row>
    <row r="17" spans="2:11" s="36" customFormat="1" ht="15.75" x14ac:dyDescent="0.3">
      <c r="B17">
        <f>VLOOKUP(C17,'Part 3 - Reporting entities'!$B$28:$I$46,3,FALSE)</f>
        <v>1000077985</v>
      </c>
      <c r="C17" t="s">
        <v>339</v>
      </c>
      <c r="D17" s="36" t="s">
        <v>319</v>
      </c>
      <c r="E17" s="250" t="s">
        <v>439</v>
      </c>
      <c r="F17" s="280" t="s">
        <v>60</v>
      </c>
      <c r="G17" s="280" t="s">
        <v>60</v>
      </c>
      <c r="H17" s="281" t="s">
        <v>476</v>
      </c>
      <c r="I17" s="36" t="s">
        <v>182</v>
      </c>
      <c r="J17" s="266">
        <v>396676.47592759703</v>
      </c>
      <c r="K17" s="248" t="s">
        <v>67</v>
      </c>
    </row>
    <row r="18" spans="2:11" s="36" customFormat="1" ht="15.75" x14ac:dyDescent="0.3">
      <c r="B18">
        <f>VLOOKUP(C18,'Part 3 - Reporting entities'!$B$28:$I$46,3,FALSE)</f>
        <v>1000077985</v>
      </c>
      <c r="C18" t="s">
        <v>339</v>
      </c>
      <c r="D18" s="36" t="s">
        <v>319</v>
      </c>
      <c r="E18" s="250" t="s">
        <v>477</v>
      </c>
      <c r="F18" s="280" t="s">
        <v>60</v>
      </c>
      <c r="G18" s="280" t="s">
        <v>60</v>
      </c>
      <c r="H18" s="281" t="s">
        <v>476</v>
      </c>
      <c r="I18" s="36" t="s">
        <v>182</v>
      </c>
      <c r="J18" s="266">
        <v>3740921.1347555602</v>
      </c>
      <c r="K18" s="248" t="s">
        <v>67</v>
      </c>
    </row>
    <row r="19" spans="2:11" s="36" customFormat="1" ht="15.75" x14ac:dyDescent="0.3">
      <c r="B19">
        <f>VLOOKUP(C19,'Part 3 - Reporting entities'!$B$28:$I$46,3,FALSE)</f>
        <v>1000077985</v>
      </c>
      <c r="C19" t="s">
        <v>339</v>
      </c>
      <c r="D19" s="36" t="s">
        <v>319</v>
      </c>
      <c r="E19" s="250" t="s">
        <v>436</v>
      </c>
      <c r="F19" s="280" t="s">
        <v>60</v>
      </c>
      <c r="G19" s="280" t="s">
        <v>60</v>
      </c>
      <c r="H19" s="281" t="s">
        <v>476</v>
      </c>
      <c r="I19" s="36" t="s">
        <v>182</v>
      </c>
      <c r="J19" s="266">
        <v>4766895.3888210626</v>
      </c>
      <c r="K19" s="248" t="s">
        <v>67</v>
      </c>
    </row>
    <row r="20" spans="2:11" s="36" customFormat="1" ht="15.75" x14ac:dyDescent="0.3">
      <c r="B20">
        <f>VLOOKUP(C20,'Part 3 - Reporting entities'!$B$28:$I$46,3,FALSE)</f>
        <v>1000077985</v>
      </c>
      <c r="C20" t="s">
        <v>339</v>
      </c>
      <c r="D20" s="36" t="s">
        <v>325</v>
      </c>
      <c r="E20" s="250" t="s">
        <v>446</v>
      </c>
      <c r="F20" s="280" t="s">
        <v>60</v>
      </c>
      <c r="G20" s="280" t="s">
        <v>60</v>
      </c>
      <c r="H20" s="281" t="s">
        <v>476</v>
      </c>
      <c r="I20" s="36" t="s">
        <v>182</v>
      </c>
      <c r="J20" s="266">
        <v>49699.599476086834</v>
      </c>
      <c r="K20" s="248" t="s">
        <v>67</v>
      </c>
    </row>
    <row r="21" spans="2:11" s="36" customFormat="1" ht="15.75" x14ac:dyDescent="0.3">
      <c r="B21">
        <f>VLOOKUP(C21,'Part 3 - Reporting entities'!$B$28:$I$46,3,FALSE)</f>
        <v>1000077985</v>
      </c>
      <c r="C21" t="s">
        <v>339</v>
      </c>
      <c r="D21" s="36" t="s">
        <v>319</v>
      </c>
      <c r="E21" s="250" t="s">
        <v>478</v>
      </c>
      <c r="F21" s="280" t="s">
        <v>60</v>
      </c>
      <c r="G21" s="280" t="s">
        <v>60</v>
      </c>
      <c r="H21" s="281" t="s">
        <v>476</v>
      </c>
      <c r="I21" s="36" t="s">
        <v>182</v>
      </c>
      <c r="J21" s="266">
        <v>744211.45496045437</v>
      </c>
      <c r="K21" s="248" t="s">
        <v>67</v>
      </c>
    </row>
    <row r="22" spans="2:11" s="36" customFormat="1" ht="15.75" x14ac:dyDescent="0.3">
      <c r="B22">
        <f>VLOOKUP(C22,'Part 3 - Reporting entities'!$B$28:$I$46,3,FALSE)</f>
        <v>1000005453</v>
      </c>
      <c r="C22" t="s">
        <v>343</v>
      </c>
      <c r="D22" s="36" t="s">
        <v>319</v>
      </c>
      <c r="E22" s="250" t="s">
        <v>444</v>
      </c>
      <c r="F22" s="280" t="s">
        <v>60</v>
      </c>
      <c r="G22" s="280" t="s">
        <v>60</v>
      </c>
      <c r="H22" s="281" t="s">
        <v>479</v>
      </c>
      <c r="I22" s="36" t="s">
        <v>182</v>
      </c>
      <c r="J22" s="266">
        <v>526913.29953819211</v>
      </c>
      <c r="K22" s="248" t="s">
        <v>67</v>
      </c>
    </row>
    <row r="23" spans="2:11" s="36" customFormat="1" ht="15.75" x14ac:dyDescent="0.3">
      <c r="B23">
        <f>VLOOKUP(C23,'Part 3 - Reporting entities'!$B$28:$I$46,3,FALSE)</f>
        <v>1000005453</v>
      </c>
      <c r="C23" s="250" t="s">
        <v>343</v>
      </c>
      <c r="D23" s="250" t="s">
        <v>321</v>
      </c>
      <c r="E23" s="250" t="s">
        <v>440</v>
      </c>
      <c r="F23" s="280" t="s">
        <v>60</v>
      </c>
      <c r="G23" s="280" t="s">
        <v>60</v>
      </c>
      <c r="H23" s="281" t="s">
        <v>479</v>
      </c>
      <c r="I23" s="36" t="s">
        <v>182</v>
      </c>
      <c r="J23" s="266">
        <v>144346.10297239915</v>
      </c>
      <c r="K23" s="248" t="s">
        <v>67</v>
      </c>
    </row>
    <row r="24" spans="2:11" s="36" customFormat="1" ht="15.75" x14ac:dyDescent="0.3">
      <c r="B24">
        <f>VLOOKUP(C24,'Part 3 - Reporting entities'!$B$28:$I$46,3,FALSE)</f>
        <v>1000005453</v>
      </c>
      <c r="C24" s="250" t="s">
        <v>343</v>
      </c>
      <c r="D24" s="36" t="s">
        <v>319</v>
      </c>
      <c r="E24" s="250" t="s">
        <v>442</v>
      </c>
      <c r="F24" s="280" t="s">
        <v>60</v>
      </c>
      <c r="G24" s="280" t="s">
        <v>60</v>
      </c>
      <c r="H24" s="281" t="s">
        <v>479</v>
      </c>
      <c r="I24" s="36" t="s">
        <v>182</v>
      </c>
      <c r="J24" s="266">
        <v>62426.615000796228</v>
      </c>
      <c r="K24" s="248" t="s">
        <v>67</v>
      </c>
    </row>
    <row r="25" spans="2:11" s="36" customFormat="1" ht="15.75" x14ac:dyDescent="0.3">
      <c r="B25">
        <f>VLOOKUP(C25,'Part 3 - Reporting entities'!$B$28:$I$46,3,FALSE)</f>
        <v>1000005453</v>
      </c>
      <c r="C25" s="250" t="s">
        <v>343</v>
      </c>
      <c r="D25" s="36" t="s">
        <v>319</v>
      </c>
      <c r="E25" s="250" t="s">
        <v>439</v>
      </c>
      <c r="F25" s="280" t="s">
        <v>60</v>
      </c>
      <c r="G25" s="280" t="s">
        <v>60</v>
      </c>
      <c r="H25" s="281" t="s">
        <v>479</v>
      </c>
      <c r="I25" s="36" t="s">
        <v>182</v>
      </c>
      <c r="J25" s="266">
        <v>403718.99888529116</v>
      </c>
      <c r="K25" s="248" t="s">
        <v>67</v>
      </c>
    </row>
    <row r="26" spans="2:11" s="36" customFormat="1" ht="15.75" x14ac:dyDescent="0.3">
      <c r="B26">
        <f>VLOOKUP(C26,'Part 3 - Reporting entities'!$B$28:$I$46,3,FALSE)</f>
        <v>1000005453</v>
      </c>
      <c r="C26" s="250" t="s">
        <v>343</v>
      </c>
      <c r="D26" s="36" t="s">
        <v>319</v>
      </c>
      <c r="E26" s="250" t="s">
        <v>477</v>
      </c>
      <c r="F26" s="280" t="s">
        <v>60</v>
      </c>
      <c r="G26" s="280" t="s">
        <v>60</v>
      </c>
      <c r="H26" s="281" t="s">
        <v>479</v>
      </c>
      <c r="I26" s="36" t="s">
        <v>182</v>
      </c>
      <c r="J26" s="266">
        <v>2438714.6403736933</v>
      </c>
      <c r="K26" s="248" t="s">
        <v>67</v>
      </c>
    </row>
    <row r="27" spans="2:11" s="36" customFormat="1" ht="15.75" x14ac:dyDescent="0.3">
      <c r="B27">
        <f>VLOOKUP(C27,'Part 3 - Reporting entities'!$B$28:$I$46,3,FALSE)</f>
        <v>1000005453</v>
      </c>
      <c r="C27" s="250" t="s">
        <v>343</v>
      </c>
      <c r="D27" s="36" t="s">
        <v>319</v>
      </c>
      <c r="E27" s="250" t="s">
        <v>436</v>
      </c>
      <c r="F27" s="280" t="s">
        <v>60</v>
      </c>
      <c r="G27" s="280" t="s">
        <v>60</v>
      </c>
      <c r="H27" s="281" t="s">
        <v>479</v>
      </c>
      <c r="I27" s="36" t="s">
        <v>182</v>
      </c>
      <c r="J27" s="266">
        <v>504722.18058283353</v>
      </c>
      <c r="K27" s="248" t="s">
        <v>67</v>
      </c>
    </row>
    <row r="28" spans="2:11" s="36" customFormat="1" ht="15.75" x14ac:dyDescent="0.3">
      <c r="B28">
        <f>VLOOKUP(C28,'Part 3 - Reporting entities'!$B$28:$I$46,3,FALSE)</f>
        <v>1000005453</v>
      </c>
      <c r="C28" s="250" t="s">
        <v>343</v>
      </c>
      <c r="D28" s="36" t="s">
        <v>325</v>
      </c>
      <c r="E28" s="250" t="s">
        <v>446</v>
      </c>
      <c r="F28" s="280" t="s">
        <v>60</v>
      </c>
      <c r="G28" s="280" t="s">
        <v>60</v>
      </c>
      <c r="H28" s="281" t="s">
        <v>479</v>
      </c>
      <c r="I28" s="36" t="s">
        <v>182</v>
      </c>
      <c r="J28" s="266">
        <v>102321.62004352672</v>
      </c>
      <c r="K28" s="248" t="s">
        <v>67</v>
      </c>
    </row>
    <row r="29" spans="2:11" s="36" customFormat="1" ht="15.75" x14ac:dyDescent="0.3">
      <c r="B29">
        <f>VLOOKUP(C29,'Part 3 - Reporting entities'!$B$28:$I$46,3,FALSE)</f>
        <v>1000005453</v>
      </c>
      <c r="C29" s="250" t="s">
        <v>343</v>
      </c>
      <c r="D29" s="36" t="s">
        <v>319</v>
      </c>
      <c r="E29" s="250" t="s">
        <v>478</v>
      </c>
      <c r="F29" s="280" t="s">
        <v>60</v>
      </c>
      <c r="G29" s="280" t="s">
        <v>60</v>
      </c>
      <c r="H29" s="281" t="s">
        <v>479</v>
      </c>
      <c r="I29" s="36" t="s">
        <v>182</v>
      </c>
      <c r="J29" s="266">
        <v>555226.34163172136</v>
      </c>
      <c r="K29" s="248" t="s">
        <v>67</v>
      </c>
    </row>
    <row r="30" spans="2:11" s="36" customFormat="1" ht="15.75" x14ac:dyDescent="0.3">
      <c r="B30">
        <f>VLOOKUP(C30,'Part 3 - Reporting entities'!$B$28:$I$46,3,FALSE)</f>
        <v>1000178031</v>
      </c>
      <c r="C30" s="250" t="s">
        <v>345</v>
      </c>
      <c r="D30" s="36" t="s">
        <v>319</v>
      </c>
      <c r="E30" s="250" t="s">
        <v>444</v>
      </c>
      <c r="F30" s="280" t="s">
        <v>60</v>
      </c>
      <c r="G30" s="280" t="s">
        <v>60</v>
      </c>
      <c r="H30" s="281" t="s">
        <v>392</v>
      </c>
      <c r="I30" s="36" t="s">
        <v>182</v>
      </c>
      <c r="J30" s="266">
        <v>164247.35867084243</v>
      </c>
      <c r="K30" s="248" t="s">
        <v>67</v>
      </c>
    </row>
    <row r="31" spans="2:11" s="36" customFormat="1" ht="15.75" x14ac:dyDescent="0.3">
      <c r="B31">
        <f>VLOOKUP(C31,'Part 3 - Reporting entities'!$B$28:$I$46,3,FALSE)</f>
        <v>1000178031</v>
      </c>
      <c r="C31" s="250" t="s">
        <v>345</v>
      </c>
      <c r="D31" s="250" t="s">
        <v>321</v>
      </c>
      <c r="E31" s="250" t="s">
        <v>440</v>
      </c>
      <c r="F31" s="280" t="s">
        <v>60</v>
      </c>
      <c r="G31" s="280" t="s">
        <v>60</v>
      </c>
      <c r="H31" s="281" t="s">
        <v>392</v>
      </c>
      <c r="I31" s="36" t="s">
        <v>182</v>
      </c>
      <c r="J31" s="266">
        <v>165799.6974522293</v>
      </c>
      <c r="K31" s="248" t="s">
        <v>67</v>
      </c>
    </row>
    <row r="32" spans="2:11" s="36" customFormat="1" ht="15.75" x14ac:dyDescent="0.3">
      <c r="B32">
        <f>VLOOKUP(C32,'Part 3 - Reporting entities'!$B$28:$I$46,3,FALSE)</f>
        <v>1000178031</v>
      </c>
      <c r="C32" s="250" t="s">
        <v>345</v>
      </c>
      <c r="D32" s="36" t="s">
        <v>319</v>
      </c>
      <c r="E32" s="250" t="s">
        <v>442</v>
      </c>
      <c r="F32" s="280" t="s">
        <v>60</v>
      </c>
      <c r="G32" s="280" t="s">
        <v>60</v>
      </c>
      <c r="H32" s="281" t="s">
        <v>392</v>
      </c>
      <c r="I32" s="36" t="s">
        <v>182</v>
      </c>
      <c r="J32" s="266">
        <v>48663.676415945651</v>
      </c>
      <c r="K32" s="248" t="s">
        <v>67</v>
      </c>
    </row>
    <row r="33" spans="2:11" s="36" customFormat="1" ht="15.75" x14ac:dyDescent="0.3">
      <c r="B33">
        <f>VLOOKUP(C33,'Part 3 - Reporting entities'!$B$28:$I$46,3,FALSE)</f>
        <v>1000178031</v>
      </c>
      <c r="C33" s="250" t="s">
        <v>345</v>
      </c>
      <c r="D33" s="36" t="s">
        <v>319</v>
      </c>
      <c r="E33" s="250" t="s">
        <v>439</v>
      </c>
      <c r="F33" s="280" t="s">
        <v>60</v>
      </c>
      <c r="G33" s="280" t="s">
        <v>60</v>
      </c>
      <c r="H33" s="281" t="s">
        <v>392</v>
      </c>
      <c r="I33" s="36" t="s">
        <v>182</v>
      </c>
      <c r="J33" s="266">
        <v>368594.4052232072</v>
      </c>
      <c r="K33" s="248" t="s">
        <v>67</v>
      </c>
    </row>
    <row r="34" spans="2:11" s="36" customFormat="1" ht="15.75" x14ac:dyDescent="0.3">
      <c r="B34">
        <f>VLOOKUP(C34,'Part 3 - Reporting entities'!$B$28:$I$46,3,FALSE)</f>
        <v>1000178031</v>
      </c>
      <c r="C34" s="250" t="s">
        <v>345</v>
      </c>
      <c r="D34" s="36" t="s">
        <v>319</v>
      </c>
      <c r="E34" s="250" t="s">
        <v>477</v>
      </c>
      <c r="F34" s="280" t="s">
        <v>60</v>
      </c>
      <c r="G34" s="280" t="s">
        <v>60</v>
      </c>
      <c r="H34" s="281" t="s">
        <v>392</v>
      </c>
      <c r="I34" s="36" t="s">
        <v>182</v>
      </c>
      <c r="J34" s="266">
        <v>544292.57656988164</v>
      </c>
      <c r="K34" s="248" t="s">
        <v>67</v>
      </c>
    </row>
    <row r="35" spans="2:11" s="36" customFormat="1" ht="15.75" x14ac:dyDescent="0.3">
      <c r="B35">
        <f>VLOOKUP(C35,'Part 3 - Reporting entities'!$B$28:$I$46,3,FALSE)</f>
        <v>1000178031</v>
      </c>
      <c r="C35" s="250" t="s">
        <v>345</v>
      </c>
      <c r="D35" s="36" t="s">
        <v>319</v>
      </c>
      <c r="E35" s="250" t="s">
        <v>436</v>
      </c>
      <c r="F35" s="280" t="s">
        <v>60</v>
      </c>
      <c r="G35" s="280" t="s">
        <v>60</v>
      </c>
      <c r="H35" s="281" t="s">
        <v>392</v>
      </c>
      <c r="I35" s="36" t="s">
        <v>182</v>
      </c>
      <c r="J35" s="266">
        <v>2771724.1897128299</v>
      </c>
      <c r="K35" s="248" t="s">
        <v>67</v>
      </c>
    </row>
    <row r="36" spans="2:11" s="36" customFormat="1" ht="15.75" x14ac:dyDescent="0.3">
      <c r="B36">
        <f>VLOOKUP(C36,'Part 3 - Reporting entities'!$B$28:$I$46,3,FALSE)</f>
        <v>1000178031</v>
      </c>
      <c r="C36" s="250" t="s">
        <v>345</v>
      </c>
      <c r="D36" s="36" t="s">
        <v>319</v>
      </c>
      <c r="E36" s="250" t="s">
        <v>478</v>
      </c>
      <c r="F36" s="280" t="s">
        <v>60</v>
      </c>
      <c r="G36" s="280" t="s">
        <v>60</v>
      </c>
      <c r="H36" s="281" t="s">
        <v>392</v>
      </c>
      <c r="I36" s="36" t="s">
        <v>182</v>
      </c>
      <c r="J36" s="266">
        <v>88567.432984765648</v>
      </c>
      <c r="K36" s="248" t="s">
        <v>67</v>
      </c>
    </row>
    <row r="37" spans="2:11" s="36" customFormat="1" ht="15.75" x14ac:dyDescent="0.3">
      <c r="B37">
        <f>VLOOKUP(C37,'Part 3 - Reporting entities'!$B$28:$I$46,3,FALSE)</f>
        <v>1000001229</v>
      </c>
      <c r="C37" s="250" t="s">
        <v>347</v>
      </c>
      <c r="D37" s="36" t="s">
        <v>319</v>
      </c>
      <c r="E37" s="250" t="s">
        <v>436</v>
      </c>
      <c r="F37" s="280" t="s">
        <v>60</v>
      </c>
      <c r="G37" s="280" t="s">
        <v>60</v>
      </c>
      <c r="H37" s="281" t="s">
        <v>394</v>
      </c>
      <c r="I37" s="36" t="s">
        <v>182</v>
      </c>
      <c r="J37" s="266">
        <v>111817.72203821657</v>
      </c>
      <c r="K37" s="248" t="s">
        <v>67</v>
      </c>
    </row>
    <row r="38" spans="2:11" s="36" customFormat="1" ht="15.75" x14ac:dyDescent="0.3">
      <c r="B38">
        <f>VLOOKUP(C38,'Part 3 - Reporting entities'!$B$28:$I$46,3,FALSE)</f>
        <v>1000001229</v>
      </c>
      <c r="C38" s="250" t="s">
        <v>347</v>
      </c>
      <c r="D38" s="36" t="s">
        <v>319</v>
      </c>
      <c r="E38" s="250" t="s">
        <v>439</v>
      </c>
      <c r="F38" s="280" t="s">
        <v>60</v>
      </c>
      <c r="G38" s="280" t="s">
        <v>60</v>
      </c>
      <c r="H38" s="281" t="s">
        <v>394</v>
      </c>
      <c r="I38" s="36" t="s">
        <v>182</v>
      </c>
      <c r="J38" s="266">
        <v>305687.93460374756</v>
      </c>
      <c r="K38" s="248" t="s">
        <v>67</v>
      </c>
    </row>
    <row r="39" spans="2:11" s="36" customFormat="1" ht="15.75" x14ac:dyDescent="0.3">
      <c r="B39">
        <f>VLOOKUP(C39,'Part 3 - Reporting entities'!$B$28:$I$46,3,FALSE)</f>
        <v>1000001229</v>
      </c>
      <c r="C39" s="250" t="s">
        <v>347</v>
      </c>
      <c r="D39" s="36" t="s">
        <v>319</v>
      </c>
      <c r="E39" s="250" t="s">
        <v>477</v>
      </c>
      <c r="F39" s="280" t="s">
        <v>60</v>
      </c>
      <c r="G39" s="280" t="s">
        <v>60</v>
      </c>
      <c r="H39" s="281" t="s">
        <v>394</v>
      </c>
      <c r="I39" s="36" t="s">
        <v>182</v>
      </c>
      <c r="J39" s="266">
        <v>39082.794734327726</v>
      </c>
      <c r="K39" s="248" t="s">
        <v>67</v>
      </c>
    </row>
    <row r="40" spans="2:11" s="36" customFormat="1" ht="15.75" x14ac:dyDescent="0.3">
      <c r="B40">
        <f>VLOOKUP(C40,'Part 3 - Reporting entities'!$B$28:$I$46,3,FALSE)</f>
        <v>1000001229</v>
      </c>
      <c r="C40" s="250" t="s">
        <v>347</v>
      </c>
      <c r="D40" s="36" t="s">
        <v>319</v>
      </c>
      <c r="E40" s="250" t="s">
        <v>436</v>
      </c>
      <c r="F40" s="280" t="s">
        <v>60</v>
      </c>
      <c r="G40" s="280" t="s">
        <v>60</v>
      </c>
      <c r="H40" s="281" t="s">
        <v>394</v>
      </c>
      <c r="I40" s="36" t="s">
        <v>182</v>
      </c>
      <c r="J40" s="266">
        <v>2508243.8075269391</v>
      </c>
      <c r="K40" s="248" t="s">
        <v>67</v>
      </c>
    </row>
    <row r="41" spans="2:11" s="36" customFormat="1" ht="15.75" x14ac:dyDescent="0.3">
      <c r="B41">
        <f>VLOOKUP(C41,'Part 3 - Reporting entities'!$B$28:$I$46,3,FALSE)</f>
        <v>1000001229</v>
      </c>
      <c r="C41" s="250" t="s">
        <v>347</v>
      </c>
      <c r="D41" s="36" t="s">
        <v>325</v>
      </c>
      <c r="E41" s="250" t="s">
        <v>446</v>
      </c>
      <c r="F41" s="280" t="s">
        <v>60</v>
      </c>
      <c r="G41" s="280" t="s">
        <v>60</v>
      </c>
      <c r="H41" s="281" t="s">
        <v>394</v>
      </c>
      <c r="I41" s="36" t="s">
        <v>182</v>
      </c>
      <c r="J41" s="266">
        <v>1995.6473273528318</v>
      </c>
      <c r="K41" s="248" t="s">
        <v>67</v>
      </c>
    </row>
    <row r="42" spans="2:11" s="36" customFormat="1" ht="15.75" x14ac:dyDescent="0.3">
      <c r="B42">
        <f>VLOOKUP(C42,'Part 3 - Reporting entities'!$B$28:$I$46,3,FALSE)</f>
        <v>1000001229</v>
      </c>
      <c r="C42" s="250" t="s">
        <v>347</v>
      </c>
      <c r="D42" s="36" t="s">
        <v>319</v>
      </c>
      <c r="E42" s="250" t="s">
        <v>478</v>
      </c>
      <c r="F42" s="280" t="s">
        <v>60</v>
      </c>
      <c r="G42" s="280" t="s">
        <v>60</v>
      </c>
      <c r="H42" s="281" t="s">
        <v>394</v>
      </c>
      <c r="I42" s="36" t="s">
        <v>182</v>
      </c>
      <c r="J42" s="266">
        <v>81172.300546738159</v>
      </c>
      <c r="K42" s="248" t="s">
        <v>67</v>
      </c>
    </row>
    <row r="43" spans="2:11" s="36" customFormat="1" ht="15.75" x14ac:dyDescent="0.3">
      <c r="B43">
        <f>VLOOKUP(C43,'Part 3 - Reporting entities'!$B$28:$I$46,3,FALSE)</f>
        <v>1000000044</v>
      </c>
      <c r="C43" s="250" t="s">
        <v>348</v>
      </c>
      <c r="D43" s="36" t="s">
        <v>319</v>
      </c>
      <c r="E43" s="250" t="s">
        <v>439</v>
      </c>
      <c r="F43" s="280" t="s">
        <v>60</v>
      </c>
      <c r="G43" s="280" t="s">
        <v>60</v>
      </c>
      <c r="H43" s="281" t="s">
        <v>396</v>
      </c>
      <c r="I43" s="36" t="s">
        <v>182</v>
      </c>
      <c r="J43" s="266">
        <v>1059761.6428685174</v>
      </c>
      <c r="K43" s="248" t="s">
        <v>67</v>
      </c>
    </row>
    <row r="44" spans="2:11" s="36" customFormat="1" ht="15.75" x14ac:dyDescent="0.3">
      <c r="B44">
        <f>VLOOKUP(C44,'Part 3 - Reporting entities'!$B$28:$I$46,3,FALSE)</f>
        <v>1000000044</v>
      </c>
      <c r="C44" s="250" t="s">
        <v>348</v>
      </c>
      <c r="D44" s="36" t="s">
        <v>319</v>
      </c>
      <c r="E44" s="250" t="s">
        <v>477</v>
      </c>
      <c r="F44" s="280" t="s">
        <v>60</v>
      </c>
      <c r="G44" s="280" t="s">
        <v>60</v>
      </c>
      <c r="H44" s="281" t="s">
        <v>396</v>
      </c>
      <c r="I44" s="36" t="s">
        <v>182</v>
      </c>
      <c r="J44" s="266">
        <v>213089.44211476194</v>
      </c>
      <c r="K44" s="248" t="s">
        <v>67</v>
      </c>
    </row>
    <row r="45" spans="2:11" s="36" customFormat="1" ht="15.75" x14ac:dyDescent="0.3">
      <c r="B45">
        <f>VLOOKUP(C45,'Part 3 - Reporting entities'!$B$28:$I$46,3,FALSE)</f>
        <v>1000000044</v>
      </c>
      <c r="C45" s="250" t="s">
        <v>348</v>
      </c>
      <c r="D45" s="36" t="s">
        <v>325</v>
      </c>
      <c r="E45" s="250" t="s">
        <v>446</v>
      </c>
      <c r="F45" s="280" t="s">
        <v>60</v>
      </c>
      <c r="G45" s="280" t="s">
        <v>60</v>
      </c>
      <c r="H45" s="281" t="s">
        <v>396</v>
      </c>
      <c r="I45" s="36" t="s">
        <v>182</v>
      </c>
      <c r="J45" s="266">
        <v>5832.9529168214876</v>
      </c>
      <c r="K45" s="248" t="s">
        <v>67</v>
      </c>
    </row>
    <row r="46" spans="2:11" s="36" customFormat="1" ht="15.75" x14ac:dyDescent="0.3">
      <c r="B46">
        <f>VLOOKUP(C46,'Part 3 - Reporting entities'!$B$28:$I$46,3,FALSE)</f>
        <v>1000000044</v>
      </c>
      <c r="C46" s="250" t="s">
        <v>348</v>
      </c>
      <c r="D46" s="36" t="s">
        <v>319</v>
      </c>
      <c r="E46" s="250" t="s">
        <v>478</v>
      </c>
      <c r="F46" s="280" t="s">
        <v>60</v>
      </c>
      <c r="G46" s="280" t="s">
        <v>60</v>
      </c>
      <c r="H46" s="281" t="s">
        <v>396</v>
      </c>
      <c r="I46" s="36" t="s">
        <v>182</v>
      </c>
      <c r="J46" s="266">
        <v>75854.397791814859</v>
      </c>
      <c r="K46" s="248" t="s">
        <v>67</v>
      </c>
    </row>
    <row r="47" spans="2:11" s="36" customFormat="1" ht="15.75" x14ac:dyDescent="0.3">
      <c r="B47">
        <f>VLOOKUP(C47,'Part 3 - Reporting entities'!$B$28:$I$46,3,FALSE)</f>
        <v>1000533875</v>
      </c>
      <c r="C47" s="250" t="s">
        <v>349</v>
      </c>
      <c r="D47" s="250" t="s">
        <v>321</v>
      </c>
      <c r="E47" s="250" t="s">
        <v>440</v>
      </c>
      <c r="F47" s="280" t="s">
        <v>60</v>
      </c>
      <c r="G47" s="280" t="s">
        <v>60</v>
      </c>
      <c r="H47" s="281" t="s">
        <v>397</v>
      </c>
      <c r="I47" s="36" t="s">
        <v>182</v>
      </c>
      <c r="J47" s="266">
        <v>271255.76433121017</v>
      </c>
      <c r="K47" s="248" t="s">
        <v>67</v>
      </c>
    </row>
    <row r="48" spans="2:11" s="36" customFormat="1" ht="15.75" x14ac:dyDescent="0.3">
      <c r="B48">
        <f>VLOOKUP(C48,'Part 3 - Reporting entities'!$B$28:$I$46,3,FALSE)</f>
        <v>1000533875</v>
      </c>
      <c r="C48" s="250" t="s">
        <v>349</v>
      </c>
      <c r="D48" s="36" t="s">
        <v>319</v>
      </c>
      <c r="E48" s="250" t="s">
        <v>439</v>
      </c>
      <c r="F48" s="280" t="s">
        <v>60</v>
      </c>
      <c r="G48" s="280" t="s">
        <v>60</v>
      </c>
      <c r="H48" s="281" t="s">
        <v>397</v>
      </c>
      <c r="I48" s="36" t="s">
        <v>182</v>
      </c>
      <c r="J48" s="266">
        <v>954324.5363342003</v>
      </c>
      <c r="K48" s="248" t="s">
        <v>67</v>
      </c>
    </row>
    <row r="49" spans="2:14" s="36" customFormat="1" ht="15.75" x14ac:dyDescent="0.3">
      <c r="B49">
        <f>VLOOKUP(C49,'Part 3 - Reporting entities'!$B$28:$I$46,3,FALSE)</f>
        <v>1000000125</v>
      </c>
      <c r="C49" s="250" t="s">
        <v>351</v>
      </c>
      <c r="D49" s="250" t="s">
        <v>321</v>
      </c>
      <c r="E49" s="250" t="s">
        <v>440</v>
      </c>
      <c r="F49" s="280" t="s">
        <v>60</v>
      </c>
      <c r="G49" s="280" t="s">
        <v>60</v>
      </c>
      <c r="H49" s="281" t="s">
        <v>398</v>
      </c>
      <c r="I49" s="36" t="s">
        <v>182</v>
      </c>
      <c r="J49" s="266">
        <v>132640.32165605098</v>
      </c>
      <c r="K49" s="248" t="s">
        <v>67</v>
      </c>
    </row>
    <row r="50" spans="2:14" s="36" customFormat="1" ht="15.75" x14ac:dyDescent="0.3">
      <c r="B50">
        <f>VLOOKUP(C50,'Part 3 - Reporting entities'!$B$28:$I$46,3,FALSE)</f>
        <v>1000000125</v>
      </c>
      <c r="C50" s="250" t="s">
        <v>351</v>
      </c>
      <c r="D50" s="36" t="s">
        <v>319</v>
      </c>
      <c r="E50" s="250" t="s">
        <v>439</v>
      </c>
      <c r="F50" s="280" t="s">
        <v>60</v>
      </c>
      <c r="G50" s="280" t="s">
        <v>60</v>
      </c>
      <c r="H50" s="281" t="s">
        <v>398</v>
      </c>
      <c r="I50" s="36" t="s">
        <v>182</v>
      </c>
      <c r="J50" s="266">
        <v>368594.4052232072</v>
      </c>
      <c r="K50" s="248" t="s">
        <v>67</v>
      </c>
    </row>
    <row r="51" spans="2:14" s="36" customFormat="1" ht="15.75" x14ac:dyDescent="0.3">
      <c r="B51">
        <f>VLOOKUP(C51,'Part 3 - Reporting entities'!$B$28:$I$46,3,FALSE)</f>
        <v>1000000125</v>
      </c>
      <c r="C51" s="250" t="s">
        <v>351</v>
      </c>
      <c r="D51" s="36" t="s">
        <v>319</v>
      </c>
      <c r="E51" s="250" t="s">
        <v>477</v>
      </c>
      <c r="F51" s="280" t="s">
        <v>60</v>
      </c>
      <c r="G51" s="280" t="s">
        <v>60</v>
      </c>
      <c r="H51" s="281" t="s">
        <v>398</v>
      </c>
      <c r="I51" s="36" t="s">
        <v>182</v>
      </c>
      <c r="J51" s="266">
        <v>311716.82891873253</v>
      </c>
      <c r="K51" s="248" t="s">
        <v>67</v>
      </c>
    </row>
    <row r="52" spans="2:14" s="36" customFormat="1" ht="15.75" x14ac:dyDescent="0.3">
      <c r="B52">
        <f>VLOOKUP(C52,'Part 3 - Reporting entities'!$B$28:$I$46,3,FALSE)</f>
        <v>1000000125</v>
      </c>
      <c r="C52" s="250" t="s">
        <v>351</v>
      </c>
      <c r="D52" s="36" t="s">
        <v>319</v>
      </c>
      <c r="E52" s="250" t="s">
        <v>436</v>
      </c>
      <c r="F52" s="280" t="s">
        <v>60</v>
      </c>
      <c r="G52" s="280" t="s">
        <v>60</v>
      </c>
      <c r="H52" s="281" t="s">
        <v>398</v>
      </c>
      <c r="I52" s="36" t="s">
        <v>182</v>
      </c>
      <c r="J52" s="266">
        <v>14253.21620043527</v>
      </c>
      <c r="K52" s="248" t="s">
        <v>67</v>
      </c>
    </row>
    <row r="53" spans="2:14" s="36" customFormat="1" ht="15.75" x14ac:dyDescent="0.3">
      <c r="B53">
        <f>VLOOKUP(C53,'Part 3 - Reporting entities'!$B$28:$I$46,3,FALSE)</f>
        <v>1000000125</v>
      </c>
      <c r="C53" s="250" t="s">
        <v>351</v>
      </c>
      <c r="D53" s="36" t="s">
        <v>325</v>
      </c>
      <c r="E53" s="250" t="s">
        <v>446</v>
      </c>
      <c r="F53" s="280" t="s">
        <v>60</v>
      </c>
      <c r="G53" s="280" t="s">
        <v>60</v>
      </c>
      <c r="H53" s="281" t="s">
        <v>398</v>
      </c>
      <c r="I53" s="36" t="s">
        <v>182</v>
      </c>
      <c r="J53" s="266">
        <v>78762.873294760881</v>
      </c>
      <c r="K53" s="248" t="s">
        <v>67</v>
      </c>
    </row>
    <row r="54" spans="2:14" s="36" customFormat="1" ht="15.75" x14ac:dyDescent="0.3">
      <c r="B54">
        <f>VLOOKUP(C54,'Part 3 - Reporting entities'!$B$28:$I$46,3,FALSE)</f>
        <v>1000000125</v>
      </c>
      <c r="C54" s="250" t="s">
        <v>351</v>
      </c>
      <c r="D54" s="36" t="s">
        <v>319</v>
      </c>
      <c r="E54" s="250" t="s">
        <v>478</v>
      </c>
      <c r="F54" s="280" t="s">
        <v>60</v>
      </c>
      <c r="G54" s="280" t="s">
        <v>60</v>
      </c>
      <c r="H54" s="281" t="s">
        <v>398</v>
      </c>
      <c r="I54" s="36" t="s">
        <v>182</v>
      </c>
      <c r="J54" s="266">
        <v>90939.526514146186</v>
      </c>
      <c r="K54" s="248" t="s">
        <v>67</v>
      </c>
    </row>
    <row r="55" spans="2:14" s="36" customFormat="1" ht="15.75" x14ac:dyDescent="0.3">
      <c r="B55">
        <f>VLOOKUP(C55,'Part 3 - Reporting entities'!$B$28:$I$46,3,FALSE)</f>
        <v>1000001946</v>
      </c>
      <c r="C55" s="250" t="s">
        <v>352</v>
      </c>
      <c r="D55" s="36" t="s">
        <v>319</v>
      </c>
      <c r="E55" s="250" t="s">
        <v>442</v>
      </c>
      <c r="F55" s="280" t="s">
        <v>60</v>
      </c>
      <c r="G55" s="280" t="s">
        <v>60</v>
      </c>
      <c r="H55" s="281" t="s">
        <v>399</v>
      </c>
      <c r="I55" s="36" t="s">
        <v>182</v>
      </c>
      <c r="J55" s="266">
        <v>182348.85078825842</v>
      </c>
      <c r="K55" s="248" t="s">
        <v>67</v>
      </c>
    </row>
    <row r="56" spans="2:14" s="36" customFormat="1" ht="15.75" x14ac:dyDescent="0.3">
      <c r="B56">
        <f>VLOOKUP(C56,'Part 3 - Reporting entities'!$B$28:$I$46,3,FALSE)</f>
        <v>1000001946</v>
      </c>
      <c r="C56" s="250" t="s">
        <v>352</v>
      </c>
      <c r="D56" s="36" t="s">
        <v>319</v>
      </c>
      <c r="E56" s="250" t="s">
        <v>439</v>
      </c>
      <c r="F56" s="280" t="s">
        <v>60</v>
      </c>
      <c r="G56" s="280" t="s">
        <v>60</v>
      </c>
      <c r="H56" s="281" t="s">
        <v>399</v>
      </c>
      <c r="I56" s="36" t="s">
        <v>182</v>
      </c>
      <c r="J56" s="266">
        <v>342541.80158182496</v>
      </c>
      <c r="K56" s="248" t="s">
        <v>67</v>
      </c>
    </row>
    <row r="57" spans="2:14" s="36" customFormat="1" ht="15.75" x14ac:dyDescent="0.3">
      <c r="B57">
        <f>VLOOKUP(C57,'Part 3 - Reporting entities'!$B$28:$I$46,3,FALSE)</f>
        <v>1000001946</v>
      </c>
      <c r="C57" s="250" t="s">
        <v>352</v>
      </c>
      <c r="D57" s="36" t="s">
        <v>319</v>
      </c>
      <c r="E57" s="250" t="s">
        <v>436</v>
      </c>
      <c r="F57" s="280" t="s">
        <v>60</v>
      </c>
      <c r="G57" s="280" t="s">
        <v>60</v>
      </c>
      <c r="H57" s="281" t="s">
        <v>399</v>
      </c>
      <c r="I57" s="36" t="s">
        <v>182</v>
      </c>
      <c r="J57" s="266">
        <v>176091.68214873402</v>
      </c>
      <c r="K57" s="248" t="s">
        <v>67</v>
      </c>
    </row>
    <row r="58" spans="2:14" s="36" customFormat="1" ht="15.75" x14ac:dyDescent="0.3">
      <c r="B58" t="str">
        <f>VLOOKUP(C58,'Part 3 - Reporting entities'!$B$28:$I$46,3,FALSE)</f>
        <v>1000074145</v>
      </c>
      <c r="C58" s="250" t="s">
        <v>354</v>
      </c>
      <c r="D58" s="36" t="s">
        <v>319</v>
      </c>
      <c r="E58" s="250" t="s">
        <v>444</v>
      </c>
      <c r="F58" s="280" t="s">
        <v>60</v>
      </c>
      <c r="G58" s="280" t="s">
        <v>60</v>
      </c>
      <c r="H58" s="281" t="s">
        <v>400</v>
      </c>
      <c r="I58" s="36" t="s">
        <v>182</v>
      </c>
      <c r="J58" s="266">
        <v>58859.738445859868</v>
      </c>
      <c r="K58" s="248" t="s">
        <v>67</v>
      </c>
    </row>
    <row r="59" spans="2:14" s="36" customFormat="1" ht="15.75" x14ac:dyDescent="0.3">
      <c r="B59" t="str">
        <f>VLOOKUP(C59,'Part 3 - Reporting entities'!$B$28:$I$46,3,FALSE)</f>
        <v>1000074145</v>
      </c>
      <c r="C59" s="250" t="s">
        <v>354</v>
      </c>
      <c r="D59" s="250" t="s">
        <v>321</v>
      </c>
      <c r="E59" s="250" t="s">
        <v>440</v>
      </c>
      <c r="F59" s="280" t="s">
        <v>60</v>
      </c>
      <c r="G59" s="280" t="s">
        <v>60</v>
      </c>
      <c r="H59" s="281" t="s">
        <v>400</v>
      </c>
      <c r="I59" s="36" t="s">
        <v>182</v>
      </c>
      <c r="J59" s="266">
        <v>324785.02043632889</v>
      </c>
      <c r="K59" s="248" t="s">
        <v>67</v>
      </c>
    </row>
    <row r="60" spans="2:14" s="36" customFormat="1" ht="15.75" x14ac:dyDescent="0.3">
      <c r="B60" t="str">
        <f>VLOOKUP(C60,'Part 3 - Reporting entities'!$B$28:$I$46,3,FALSE)</f>
        <v>1000074145</v>
      </c>
      <c r="C60" s="250" t="s">
        <v>354</v>
      </c>
      <c r="D60" s="36" t="s">
        <v>319</v>
      </c>
      <c r="E60" s="250" t="s">
        <v>442</v>
      </c>
      <c r="F60" s="280" t="s">
        <v>60</v>
      </c>
      <c r="G60" s="280" t="s">
        <v>60</v>
      </c>
      <c r="H60" s="281" t="s">
        <v>400</v>
      </c>
      <c r="I60" s="36" t="s">
        <v>182</v>
      </c>
      <c r="J60" s="266">
        <v>128063.619088062</v>
      </c>
      <c r="K60" s="248" t="s">
        <v>67</v>
      </c>
    </row>
    <row r="61" spans="2:14" s="36" customFormat="1" ht="15.75" x14ac:dyDescent="0.3">
      <c r="B61" t="str">
        <f>VLOOKUP(C61,'Part 3 - Reporting entities'!$B$28:$I$46,3,FALSE)</f>
        <v>1000074145</v>
      </c>
      <c r="C61" s="250" t="s">
        <v>354</v>
      </c>
      <c r="D61" s="36" t="s">
        <v>319</v>
      </c>
      <c r="E61" s="250" t="s">
        <v>439</v>
      </c>
      <c r="F61" s="280" t="s">
        <v>60</v>
      </c>
      <c r="G61" s="280" t="s">
        <v>60</v>
      </c>
      <c r="H61" s="281" t="s">
        <v>400</v>
      </c>
      <c r="I61" s="36" t="s">
        <v>182</v>
      </c>
      <c r="J61" s="266">
        <v>16956.314029407084</v>
      </c>
      <c r="K61" s="248" t="s">
        <v>67</v>
      </c>
    </row>
    <row r="62" spans="2:14" s="36" customFormat="1" ht="15.75" x14ac:dyDescent="0.3">
      <c r="B62" t="str">
        <f>VLOOKUP(C62,'Part 3 - Reporting entities'!$B$28:$I$46,3,FALSE)</f>
        <v>1000074145</v>
      </c>
      <c r="C62" s="250" t="s">
        <v>354</v>
      </c>
      <c r="D62" s="36" t="s">
        <v>319</v>
      </c>
      <c r="E62" s="250" t="s">
        <v>477</v>
      </c>
      <c r="F62" s="280" t="s">
        <v>60</v>
      </c>
      <c r="G62" s="280" t="s">
        <v>60</v>
      </c>
      <c r="H62" s="281" t="s">
        <v>400</v>
      </c>
      <c r="I62" s="36" t="s">
        <v>182</v>
      </c>
      <c r="J62" s="266">
        <v>4465.5846913318119</v>
      </c>
      <c r="K62" s="248" t="s">
        <v>67</v>
      </c>
    </row>
    <row r="63" spans="2:14" s="36" customFormat="1" ht="15.75" x14ac:dyDescent="0.3">
      <c r="B63" s="276" t="str">
        <f>VLOOKUP(C63,'Part 3 - Reporting entities'!$B$28:$I$46,3,FALSE)</f>
        <v>1000109607</v>
      </c>
      <c r="C63" s="277" t="s">
        <v>356</v>
      </c>
      <c r="D63" s="276" t="s">
        <v>319</v>
      </c>
      <c r="E63" s="277" t="s">
        <v>439</v>
      </c>
      <c r="F63" s="280" t="s">
        <v>60</v>
      </c>
      <c r="G63" s="280" t="s">
        <v>60</v>
      </c>
      <c r="H63" s="282" t="s">
        <v>402</v>
      </c>
      <c r="I63" s="36" t="s">
        <v>182</v>
      </c>
      <c r="J63" s="278">
        <v>336691.70338128356</v>
      </c>
      <c r="K63" s="248" t="s">
        <v>67</v>
      </c>
      <c r="L63" s="276"/>
      <c r="M63" s="276"/>
      <c r="N63" s="276"/>
    </row>
    <row r="64" spans="2:14" s="36" customFormat="1" ht="15.75" x14ac:dyDescent="0.3">
      <c r="B64" s="276" t="str">
        <f>VLOOKUP(C64,'Part 3 - Reporting entities'!$B$28:$I$46,3,FALSE)</f>
        <v>1000109607</v>
      </c>
      <c r="C64" s="277" t="s">
        <v>356</v>
      </c>
      <c r="D64" s="276" t="s">
        <v>321</v>
      </c>
      <c r="E64" s="277" t="s">
        <v>440</v>
      </c>
      <c r="F64" s="280" t="s">
        <v>60</v>
      </c>
      <c r="G64" s="280" t="s">
        <v>60</v>
      </c>
      <c r="H64" s="282" t="s">
        <v>402</v>
      </c>
      <c r="I64" s="36" t="s">
        <v>182</v>
      </c>
      <c r="J64" s="278">
        <v>111763.26515923567</v>
      </c>
      <c r="K64" s="248" t="s">
        <v>67</v>
      </c>
      <c r="L64" s="276"/>
      <c r="M64" s="276"/>
      <c r="N64" s="276"/>
    </row>
    <row r="65" spans="2:14" s="36" customFormat="1" ht="15.75" x14ac:dyDescent="0.3">
      <c r="B65" s="276" t="str">
        <f>VLOOKUP(C65,'Part 3 - Reporting entities'!$B$28:$I$46,3,FALSE)</f>
        <v>1000109607</v>
      </c>
      <c r="C65" s="277" t="s">
        <v>356</v>
      </c>
      <c r="D65" s="276" t="s">
        <v>319</v>
      </c>
      <c r="E65" s="277" t="s">
        <v>478</v>
      </c>
      <c r="F65" s="280" t="s">
        <v>60</v>
      </c>
      <c r="G65" s="280" t="s">
        <v>60</v>
      </c>
      <c r="H65" s="282" t="s">
        <v>402</v>
      </c>
      <c r="I65" s="36" t="s">
        <v>182</v>
      </c>
      <c r="J65" s="278">
        <v>45468.020595573013</v>
      </c>
      <c r="K65" s="248" t="s">
        <v>67</v>
      </c>
      <c r="L65" s="276"/>
      <c r="M65" s="276"/>
      <c r="N65" s="276"/>
    </row>
    <row r="66" spans="2:14" s="36" customFormat="1" ht="15.75" x14ac:dyDescent="0.3">
      <c r="B66" s="276" t="str">
        <f>VLOOKUP(C66,'Part 3 - Reporting entities'!$B$28:$I$46,3,FALSE)</f>
        <v>1000109607</v>
      </c>
      <c r="C66" s="277" t="s">
        <v>356</v>
      </c>
      <c r="D66" s="276" t="s">
        <v>319</v>
      </c>
      <c r="E66" s="277" t="s">
        <v>477</v>
      </c>
      <c r="F66" s="280" t="s">
        <v>60</v>
      </c>
      <c r="G66" s="280" t="s">
        <v>60</v>
      </c>
      <c r="H66" s="282" t="s">
        <v>402</v>
      </c>
      <c r="I66" s="36" t="s">
        <v>182</v>
      </c>
      <c r="J66" s="278">
        <v>17317.969637454218</v>
      </c>
      <c r="K66" s="248" t="s">
        <v>67</v>
      </c>
      <c r="L66" s="276"/>
      <c r="M66" s="276"/>
      <c r="N66" s="276"/>
    </row>
    <row r="67" spans="2:14" s="36" customFormat="1" ht="15.75" x14ac:dyDescent="0.3">
      <c r="B67" s="276" t="str">
        <f>VLOOKUP(C67,'Part 3 - Reporting entities'!$B$28:$I$46,3,FALSE)</f>
        <v>1000109607</v>
      </c>
      <c r="C67" s="277" t="s">
        <v>356</v>
      </c>
      <c r="D67" s="276" t="s">
        <v>325</v>
      </c>
      <c r="E67" s="277" t="s">
        <v>446</v>
      </c>
      <c r="F67" s="280" t="s">
        <v>60</v>
      </c>
      <c r="G67" s="280" t="s">
        <v>60</v>
      </c>
      <c r="H67" s="282" t="s">
        <v>402</v>
      </c>
      <c r="I67" s="36" t="s">
        <v>182</v>
      </c>
      <c r="J67" s="278">
        <v>2999.587026912257</v>
      </c>
      <c r="K67" s="248" t="s">
        <v>67</v>
      </c>
      <c r="L67" s="276"/>
      <c r="M67" s="276"/>
      <c r="N67" s="276"/>
    </row>
    <row r="68" spans="2:14" s="36" customFormat="1" ht="15.75" x14ac:dyDescent="0.3">
      <c r="B68" s="276">
        <f>VLOOKUP(C68,'Part 3 - Reporting entities'!$B$28:$I$46,3,FALSE)</f>
        <v>1000085996</v>
      </c>
      <c r="C68" s="277" t="s">
        <v>358</v>
      </c>
      <c r="D68" s="276" t="s">
        <v>319</v>
      </c>
      <c r="E68" s="277" t="s">
        <v>436</v>
      </c>
      <c r="F68" s="280" t="s">
        <v>60</v>
      </c>
      <c r="G68" s="280" t="s">
        <v>60</v>
      </c>
      <c r="H68" s="282" t="s">
        <v>403</v>
      </c>
      <c r="I68" s="36" t="s">
        <v>182</v>
      </c>
      <c r="J68" s="278">
        <v>240833.43701895006</v>
      </c>
      <c r="K68" s="248" t="s">
        <v>67</v>
      </c>
      <c r="L68" s="276"/>
      <c r="M68" s="276"/>
      <c r="N68" s="276"/>
    </row>
    <row r="69" spans="2:14" s="36" customFormat="1" ht="15.75" x14ac:dyDescent="0.3">
      <c r="B69" s="276">
        <f>VLOOKUP(C69,'Part 3 - Reporting entities'!$B$28:$I$46,3,FALSE)</f>
        <v>1000085996</v>
      </c>
      <c r="C69" s="277" t="s">
        <v>358</v>
      </c>
      <c r="D69" s="276" t="s">
        <v>319</v>
      </c>
      <c r="E69" s="277" t="s">
        <v>439</v>
      </c>
      <c r="F69" s="280" t="s">
        <v>60</v>
      </c>
      <c r="G69" s="280" t="s">
        <v>60</v>
      </c>
      <c r="H69" s="282" t="s">
        <v>403</v>
      </c>
      <c r="I69" s="36" t="s">
        <v>182</v>
      </c>
      <c r="J69" s="278">
        <v>190910.48038643241</v>
      </c>
      <c r="K69" s="248" t="s">
        <v>67</v>
      </c>
      <c r="L69" s="276"/>
      <c r="M69" s="276"/>
      <c r="N69" s="276"/>
    </row>
    <row r="70" spans="2:14" s="36" customFormat="1" ht="15.75" x14ac:dyDescent="0.3">
      <c r="B70" s="276">
        <f>VLOOKUP(C70,'Part 3 - Reporting entities'!$B$28:$I$46,3,FALSE)</f>
        <v>1000085996</v>
      </c>
      <c r="C70" s="277" t="s">
        <v>358</v>
      </c>
      <c r="D70" s="276" t="s">
        <v>321</v>
      </c>
      <c r="E70" s="277" t="s">
        <v>440</v>
      </c>
      <c r="F70" s="280" t="s">
        <v>60</v>
      </c>
      <c r="G70" s="280" t="s">
        <v>60</v>
      </c>
      <c r="H70" s="282" t="s">
        <v>403</v>
      </c>
      <c r="I70" s="36" t="s">
        <v>182</v>
      </c>
      <c r="J70" s="278">
        <v>56110.963906581739</v>
      </c>
      <c r="K70" s="248" t="s">
        <v>67</v>
      </c>
      <c r="L70" s="276"/>
      <c r="M70" s="276"/>
      <c r="N70" s="276"/>
    </row>
    <row r="71" spans="2:14" s="36" customFormat="1" ht="15.75" x14ac:dyDescent="0.3">
      <c r="B71" s="276">
        <f>VLOOKUP(C71,'Part 3 - Reporting entities'!$B$28:$I$46,3,FALSE)</f>
        <v>1000085996</v>
      </c>
      <c r="C71" s="277" t="s">
        <v>358</v>
      </c>
      <c r="D71" s="276" t="s">
        <v>319</v>
      </c>
      <c r="E71" s="277" t="s">
        <v>477</v>
      </c>
      <c r="F71" s="280" t="s">
        <v>60</v>
      </c>
      <c r="G71" s="280" t="s">
        <v>60</v>
      </c>
      <c r="H71" s="282" t="s">
        <v>403</v>
      </c>
      <c r="I71" s="36" t="s">
        <v>182</v>
      </c>
      <c r="J71" s="278">
        <v>1777.1643930144912</v>
      </c>
      <c r="K71" s="248" t="s">
        <v>67</v>
      </c>
      <c r="L71" s="276"/>
      <c r="M71" s="276"/>
      <c r="N71" s="276"/>
    </row>
    <row r="72" spans="2:14" s="36" customFormat="1" ht="15.75" x14ac:dyDescent="0.3">
      <c r="B72" s="276">
        <f>VLOOKUP(C72,'Part 3 - Reporting entities'!$B$28:$I$46,3,FALSE)</f>
        <v>1000535320</v>
      </c>
      <c r="C72" s="277" t="s">
        <v>360</v>
      </c>
      <c r="D72" s="276" t="s">
        <v>319</v>
      </c>
      <c r="E72" s="277" t="s">
        <v>439</v>
      </c>
      <c r="F72" s="280" t="s">
        <v>60</v>
      </c>
      <c r="G72" s="280" t="s">
        <v>60</v>
      </c>
      <c r="H72" s="282" t="s">
        <v>405</v>
      </c>
      <c r="I72" s="36" t="s">
        <v>182</v>
      </c>
      <c r="J72" s="278">
        <v>311623.22840915126</v>
      </c>
      <c r="K72" s="248" t="s">
        <v>67</v>
      </c>
      <c r="L72" s="276"/>
      <c r="M72" s="276"/>
      <c r="N72" s="276"/>
    </row>
    <row r="73" spans="2:14" s="36" customFormat="1" ht="15.75" x14ac:dyDescent="0.3">
      <c r="B73" s="276">
        <f>VLOOKUP(C73,'Part 3 - Reporting entities'!$B$28:$I$46,3,FALSE)</f>
        <v>1000535320</v>
      </c>
      <c r="C73" s="277" t="s">
        <v>360</v>
      </c>
      <c r="D73" s="276" t="s">
        <v>321</v>
      </c>
      <c r="E73" s="277" t="s">
        <v>440</v>
      </c>
      <c r="F73" s="280" t="s">
        <v>60</v>
      </c>
      <c r="G73" s="280" t="s">
        <v>60</v>
      </c>
      <c r="H73" s="282" t="s">
        <v>405</v>
      </c>
      <c r="I73" s="36" t="s">
        <v>182</v>
      </c>
      <c r="J73" s="278">
        <v>6418.4925690021228</v>
      </c>
      <c r="K73" s="248" t="s">
        <v>67</v>
      </c>
      <c r="L73" s="276"/>
      <c r="M73" s="276"/>
      <c r="N73" s="276"/>
    </row>
    <row r="74" spans="2:14" s="36" customFormat="1" ht="15.75" x14ac:dyDescent="0.3">
      <c r="B74" s="276" t="str">
        <f>VLOOKUP(C74,'Part 3 - Reporting entities'!$B$28:$I$46,3,FALSE)</f>
        <v>1000535266</v>
      </c>
      <c r="C74" s="277" t="s">
        <v>361</v>
      </c>
      <c r="D74" s="276" t="s">
        <v>319</v>
      </c>
      <c r="E74" s="277" t="s">
        <v>439</v>
      </c>
      <c r="F74" s="280" t="s">
        <v>60</v>
      </c>
      <c r="G74" s="280" t="s">
        <v>60</v>
      </c>
      <c r="H74" s="282" t="s">
        <v>406</v>
      </c>
      <c r="I74" s="36" t="s">
        <v>182</v>
      </c>
      <c r="J74" s="278">
        <v>311606.68789808918</v>
      </c>
      <c r="K74" s="248" t="s">
        <v>67</v>
      </c>
      <c r="L74" s="276"/>
      <c r="M74" s="276"/>
      <c r="N74" s="276"/>
    </row>
    <row r="75" spans="2:14" s="36" customFormat="1" ht="15.75" x14ac:dyDescent="0.3">
      <c r="B75" s="276" t="str">
        <f>VLOOKUP(C75,'Part 3 - Reporting entities'!$B$28:$I$46,3,FALSE)</f>
        <v>1000535266</v>
      </c>
      <c r="C75" s="277" t="s">
        <v>361</v>
      </c>
      <c r="D75" s="276" t="s">
        <v>321</v>
      </c>
      <c r="E75" s="277" t="s">
        <v>440</v>
      </c>
      <c r="F75" s="280" t="s">
        <v>60</v>
      </c>
      <c r="G75" s="280" t="s">
        <v>60</v>
      </c>
      <c r="H75" s="282" t="s">
        <v>406</v>
      </c>
      <c r="I75" s="36" t="s">
        <v>182</v>
      </c>
      <c r="J75" s="278">
        <v>6418.4925690021228</v>
      </c>
      <c r="K75" s="248" t="s">
        <v>67</v>
      </c>
      <c r="L75" s="276"/>
      <c r="M75" s="276"/>
      <c r="N75" s="276"/>
    </row>
    <row r="76" spans="2:14" s="36" customFormat="1" ht="15.75" x14ac:dyDescent="0.3">
      <c r="B76" s="276" t="str">
        <f>VLOOKUP(C76,'Part 3 - Reporting entities'!$B$28:$I$46,3,FALSE)</f>
        <v>1000535241</v>
      </c>
      <c r="C76" s="277" t="s">
        <v>363</v>
      </c>
      <c r="D76" s="276" t="s">
        <v>319</v>
      </c>
      <c r="E76" s="277" t="s">
        <v>439</v>
      </c>
      <c r="F76" s="280" t="s">
        <v>60</v>
      </c>
      <c r="G76" s="280" t="s">
        <v>60</v>
      </c>
      <c r="H76" s="282" t="s">
        <v>407</v>
      </c>
      <c r="I76" s="36" t="s">
        <v>182</v>
      </c>
      <c r="J76" s="278">
        <v>305659.48248407646</v>
      </c>
      <c r="K76" s="248" t="s">
        <v>67</v>
      </c>
      <c r="L76" s="276"/>
      <c r="M76" s="276"/>
      <c r="N76" s="276"/>
    </row>
    <row r="77" spans="2:14" s="36" customFormat="1" ht="15.75" x14ac:dyDescent="0.3">
      <c r="B77" t="str">
        <f>VLOOKUP(C77,'Part 3 - Reporting entities'!$B$28:$I$46,3,FALSE)</f>
        <v>1000535241</v>
      </c>
      <c r="C77" s="277" t="s">
        <v>363</v>
      </c>
      <c r="D77" s="276" t="s">
        <v>321</v>
      </c>
      <c r="E77" s="277" t="s">
        <v>440</v>
      </c>
      <c r="F77" s="280" t="s">
        <v>60</v>
      </c>
      <c r="G77" s="280" t="s">
        <v>60</v>
      </c>
      <c r="H77" s="282" t="s">
        <v>407</v>
      </c>
      <c r="I77" s="36" t="s">
        <v>182</v>
      </c>
      <c r="J77" s="266">
        <v>6418.4925690021228</v>
      </c>
      <c r="K77" s="248" t="s">
        <v>67</v>
      </c>
    </row>
    <row r="78" spans="2:14" s="36" customFormat="1" ht="15.75" x14ac:dyDescent="0.3">
      <c r="B78" t="str">
        <f>VLOOKUP(C78,'Part 3 - Reporting entities'!$B$28:$I$46,3,FALSE)</f>
        <v>1000088502</v>
      </c>
      <c r="C78" s="250" t="s">
        <v>365</v>
      </c>
      <c r="D78" s="36" t="s">
        <v>319</v>
      </c>
      <c r="E78" s="250" t="s">
        <v>436</v>
      </c>
      <c r="F78" s="280" t="s">
        <v>60</v>
      </c>
      <c r="G78" s="280" t="s">
        <v>60</v>
      </c>
      <c r="H78" s="281" t="s">
        <v>408</v>
      </c>
      <c r="I78" s="36" t="s">
        <v>182</v>
      </c>
      <c r="J78" s="266">
        <v>133053.31068528054</v>
      </c>
      <c r="K78" s="248" t="s">
        <v>67</v>
      </c>
    </row>
    <row r="79" spans="2:14" s="36" customFormat="1" ht="15.75" x14ac:dyDescent="0.3">
      <c r="B79" t="str">
        <f>VLOOKUP(C79,'Part 3 - Reporting entities'!$B$28:$I$46,3,FALSE)</f>
        <v>1000088502</v>
      </c>
      <c r="C79" s="250" t="s">
        <v>365</v>
      </c>
      <c r="D79" s="36" t="s">
        <v>319</v>
      </c>
      <c r="E79" s="250" t="s">
        <v>439</v>
      </c>
      <c r="F79" s="280" t="s">
        <v>60</v>
      </c>
      <c r="G79" s="280" t="s">
        <v>60</v>
      </c>
      <c r="H79" s="281" t="s">
        <v>408</v>
      </c>
      <c r="I79" s="36" t="s">
        <v>182</v>
      </c>
      <c r="J79" s="266">
        <v>71628.488242475723</v>
      </c>
      <c r="K79" s="248" t="s">
        <v>67</v>
      </c>
    </row>
    <row r="80" spans="2:14" s="36" customFormat="1" ht="15.75" x14ac:dyDescent="0.3">
      <c r="B80" t="str">
        <f>VLOOKUP(C80,'Part 3 - Reporting entities'!$B$28:$I$46,3,FALSE)</f>
        <v>1000088502</v>
      </c>
      <c r="C80" s="250" t="s">
        <v>365</v>
      </c>
      <c r="D80" s="36" t="s">
        <v>321</v>
      </c>
      <c r="E80" s="250" t="s">
        <v>440</v>
      </c>
      <c r="F80" s="280" t="s">
        <v>60</v>
      </c>
      <c r="G80" s="280" t="s">
        <v>60</v>
      </c>
      <c r="H80" s="281" t="s">
        <v>408</v>
      </c>
      <c r="I80" s="36" t="s">
        <v>182</v>
      </c>
      <c r="J80" s="266">
        <v>32740.699044585988</v>
      </c>
      <c r="K80" s="248" t="s">
        <v>67</v>
      </c>
    </row>
    <row r="81" spans="2:14" s="36" customFormat="1" ht="15.75" x14ac:dyDescent="0.3">
      <c r="B81" t="str">
        <f>VLOOKUP(C81,'Part 3 - Reporting entities'!$B$28:$I$46,3,FALSE)</f>
        <v>1000088502</v>
      </c>
      <c r="C81" s="250" t="s">
        <v>365</v>
      </c>
      <c r="D81" s="36" t="s">
        <v>319</v>
      </c>
      <c r="E81" s="250" t="s">
        <v>477</v>
      </c>
      <c r="F81" s="280" t="s">
        <v>60</v>
      </c>
      <c r="G81" s="280" t="s">
        <v>60</v>
      </c>
      <c r="H81" s="281" t="s">
        <v>408</v>
      </c>
      <c r="I81" s="36" t="s">
        <v>182</v>
      </c>
      <c r="J81" s="266">
        <v>17238.083762407772</v>
      </c>
      <c r="K81" s="248" t="s">
        <v>67</v>
      </c>
    </row>
    <row r="82" spans="2:14" s="36" customFormat="1" ht="15.75" x14ac:dyDescent="0.3">
      <c r="B82" t="str">
        <f>VLOOKUP(C82,'Part 3 - Reporting entities'!$B$28:$I$46,3,FALSE)</f>
        <v>1000067572</v>
      </c>
      <c r="C82" s="250" t="s">
        <v>368</v>
      </c>
      <c r="D82" s="250" t="s">
        <v>321</v>
      </c>
      <c r="E82" s="250" t="s">
        <v>440</v>
      </c>
      <c r="F82" s="280" t="s">
        <v>60</v>
      </c>
      <c r="G82" s="280" t="s">
        <v>60</v>
      </c>
      <c r="H82" s="281" t="s">
        <v>409</v>
      </c>
      <c r="I82" s="36" t="s">
        <v>182</v>
      </c>
      <c r="J82" s="266">
        <v>73685.988853503193</v>
      </c>
      <c r="K82" s="248" t="s">
        <v>67</v>
      </c>
    </row>
    <row r="83" spans="2:14" s="36" customFormat="1" ht="15.75" x14ac:dyDescent="0.3">
      <c r="B83" t="str">
        <f>VLOOKUP(C83,'Part 3 - Reporting entities'!$B$28:$I$46,3,FALSE)</f>
        <v>1000067572</v>
      </c>
      <c r="C83" s="250" t="s">
        <v>368</v>
      </c>
      <c r="D83" s="36" t="s">
        <v>319</v>
      </c>
      <c r="E83" s="250" t="s">
        <v>436</v>
      </c>
      <c r="F83" s="280" t="s">
        <v>60</v>
      </c>
      <c r="G83" s="280" t="s">
        <v>60</v>
      </c>
      <c r="H83" s="281" t="s">
        <v>409</v>
      </c>
      <c r="I83" s="36" t="s">
        <v>182</v>
      </c>
      <c r="J83" s="266">
        <v>70708.479749455917</v>
      </c>
      <c r="K83" s="248" t="s">
        <v>67</v>
      </c>
    </row>
    <row r="84" spans="2:14" s="36" customFormat="1" ht="15.75" x14ac:dyDescent="0.3">
      <c r="B84" s="276" t="str">
        <f>VLOOKUP(C84,'Part 3 - Reporting entities'!$B$28:$I$46,3,FALSE)</f>
        <v>1000067572</v>
      </c>
      <c r="C84" s="250" t="s">
        <v>368</v>
      </c>
      <c r="D84" s="276" t="s">
        <v>319</v>
      </c>
      <c r="E84" s="277" t="s">
        <v>442</v>
      </c>
      <c r="F84" s="280" t="s">
        <v>60</v>
      </c>
      <c r="G84" s="280" t="s">
        <v>60</v>
      </c>
      <c r="H84" s="281" t="s">
        <v>409</v>
      </c>
      <c r="I84" s="36" t="s">
        <v>182</v>
      </c>
      <c r="J84" s="278">
        <v>31449.386910133235</v>
      </c>
      <c r="K84" s="248" t="s">
        <v>67</v>
      </c>
      <c r="L84" s="276"/>
      <c r="M84" s="276"/>
      <c r="N84" s="276"/>
    </row>
    <row r="85" spans="2:14" s="36" customFormat="1" ht="15.75" x14ac:dyDescent="0.3">
      <c r="B85" s="276" t="str">
        <f>VLOOKUP(C85,'Part 3 - Reporting entities'!$B$28:$I$46,3,FALSE)</f>
        <v>1000001202</v>
      </c>
      <c r="C85" s="277" t="s">
        <v>370</v>
      </c>
      <c r="D85" s="276" t="s">
        <v>319</v>
      </c>
      <c r="E85" s="277" t="s">
        <v>477</v>
      </c>
      <c r="F85" s="280" t="s">
        <v>60</v>
      </c>
      <c r="G85" s="280" t="s">
        <v>60</v>
      </c>
      <c r="H85" s="282" t="s">
        <v>410</v>
      </c>
      <c r="I85" s="36" t="s">
        <v>182</v>
      </c>
      <c r="J85" s="278">
        <v>105992.72413610063</v>
      </c>
      <c r="K85" s="248" t="s">
        <v>67</v>
      </c>
      <c r="L85" s="276"/>
      <c r="M85" s="276"/>
      <c r="N85" s="276"/>
    </row>
    <row r="86" spans="2:14" s="36" customFormat="1" ht="15.75" x14ac:dyDescent="0.3">
      <c r="B86" t="str">
        <f>VLOOKUP(C86,'Part 3 - Reporting entities'!$B$28:$I$46,3,FALSE)</f>
        <v>1000001237</v>
      </c>
      <c r="C86" s="250" t="s">
        <v>373</v>
      </c>
      <c r="D86" s="36" t="s">
        <v>321</v>
      </c>
      <c r="E86" s="250" t="s">
        <v>440</v>
      </c>
      <c r="F86" s="280" t="s">
        <v>60</v>
      </c>
      <c r="G86" s="280" t="s">
        <v>60</v>
      </c>
      <c r="H86" s="281" t="s">
        <v>412</v>
      </c>
      <c r="I86" s="36" t="s">
        <v>182</v>
      </c>
      <c r="J86" s="266">
        <v>36792.048866242032</v>
      </c>
      <c r="K86" s="248" t="s">
        <v>67</v>
      </c>
    </row>
    <row r="87" spans="2:14" s="36" customFormat="1" ht="15.75" x14ac:dyDescent="0.3">
      <c r="B87" t="str">
        <f>VLOOKUP(C87,'Part 3 - Reporting entities'!$B$28:$I$46,3,FALSE)</f>
        <v>1000001237</v>
      </c>
      <c r="C87" s="250" t="s">
        <v>373</v>
      </c>
      <c r="D87" s="36" t="s">
        <v>319</v>
      </c>
      <c r="E87" s="250" t="s">
        <v>477</v>
      </c>
      <c r="F87" s="280" t="s">
        <v>60</v>
      </c>
      <c r="G87" s="280" t="s">
        <v>60</v>
      </c>
      <c r="H87" s="281" t="s">
        <v>412</v>
      </c>
      <c r="I87" s="36" t="s">
        <v>182</v>
      </c>
      <c r="J87" s="266">
        <v>10818.96597483943</v>
      </c>
      <c r="K87" s="248" t="s">
        <v>67</v>
      </c>
    </row>
    <row r="88" spans="2:14" s="36" customFormat="1" ht="15.75" x14ac:dyDescent="0.3">
      <c r="B88">
        <f>VLOOKUP(C88,'Part 3 - Reporting entities'!$B$28:$I$46,3,FALSE)</f>
        <v>0</v>
      </c>
      <c r="C88" s="250" t="s">
        <v>375</v>
      </c>
      <c r="D88" s="36" t="s">
        <v>319</v>
      </c>
      <c r="E88" s="250" t="s">
        <v>444</v>
      </c>
      <c r="F88" s="280" t="s">
        <v>60</v>
      </c>
      <c r="G88" s="280" t="s">
        <v>60</v>
      </c>
      <c r="H88" s="281" t="s">
        <v>413</v>
      </c>
      <c r="I88" s="36" t="s">
        <v>182</v>
      </c>
      <c r="J88" s="266">
        <v>2139708.757029566</v>
      </c>
      <c r="K88" s="248" t="s">
        <v>67</v>
      </c>
    </row>
    <row r="89" spans="2:14" s="36" customFormat="1" ht="15.75" x14ac:dyDescent="0.3">
      <c r="B89" s="276">
        <f>VLOOKUP(C89,'Part 3 - Reporting entities'!$B$28:$I$46,3,FALSE)</f>
        <v>0</v>
      </c>
      <c r="C89" s="250" t="s">
        <v>375</v>
      </c>
      <c r="D89" s="250" t="s">
        <v>321</v>
      </c>
      <c r="E89" s="277" t="s">
        <v>440</v>
      </c>
      <c r="F89" s="280" t="s">
        <v>60</v>
      </c>
      <c r="G89" s="280" t="s">
        <v>60</v>
      </c>
      <c r="H89" s="281" t="s">
        <v>413</v>
      </c>
      <c r="I89" s="276" t="s">
        <v>182</v>
      </c>
      <c r="J89" s="278">
        <v>1368451.2128885351</v>
      </c>
      <c r="K89" s="279" t="s">
        <v>67</v>
      </c>
      <c r="L89" s="276"/>
      <c r="M89" s="276"/>
      <c r="N89" s="276"/>
    </row>
    <row r="90" spans="2:14" s="36" customFormat="1" ht="15.75" x14ac:dyDescent="0.3">
      <c r="B90" s="276">
        <f>VLOOKUP(C90,'Part 3 - Reporting entities'!$B$28:$I$46,3,FALSE)</f>
        <v>0</v>
      </c>
      <c r="C90" s="250" t="s">
        <v>375</v>
      </c>
      <c r="D90" s="36" t="s">
        <v>319</v>
      </c>
      <c r="E90" s="277" t="s">
        <v>442</v>
      </c>
      <c r="F90" s="280" t="s">
        <v>60</v>
      </c>
      <c r="G90" s="280" t="s">
        <v>60</v>
      </c>
      <c r="H90" s="281" t="s">
        <v>413</v>
      </c>
      <c r="I90" s="276" t="s">
        <v>182</v>
      </c>
      <c r="J90" s="278">
        <v>544496.57039011619</v>
      </c>
      <c r="K90" s="279" t="s">
        <v>67</v>
      </c>
      <c r="L90" s="276"/>
      <c r="M90" s="276"/>
      <c r="N90" s="276"/>
    </row>
    <row r="91" spans="2:14" s="36" customFormat="1" ht="15.75" x14ac:dyDescent="0.3">
      <c r="B91" s="276">
        <f>VLOOKUP(C91,'Part 3 - Reporting entities'!$B$28:$I$46,3,FALSE)</f>
        <v>0</v>
      </c>
      <c r="C91" s="250" t="s">
        <v>375</v>
      </c>
      <c r="D91" s="36" t="s">
        <v>319</v>
      </c>
      <c r="E91" s="277" t="s">
        <v>439</v>
      </c>
      <c r="F91" s="280" t="s">
        <v>60</v>
      </c>
      <c r="G91" s="280" t="s">
        <v>60</v>
      </c>
      <c r="H91" s="281" t="s">
        <v>413</v>
      </c>
      <c r="I91" s="276" t="s">
        <v>182</v>
      </c>
      <c r="J91" s="278">
        <v>216803.26602208187</v>
      </c>
      <c r="K91" s="279" t="s">
        <v>67</v>
      </c>
      <c r="L91" s="276"/>
      <c r="M91" s="276"/>
      <c r="N91" s="276"/>
    </row>
    <row r="92" spans="2:14" s="36" customFormat="1" ht="15.75" x14ac:dyDescent="0.3">
      <c r="B92" s="276">
        <f>VLOOKUP(C92,'Part 3 - Reporting entities'!$B$28:$I$46,3,FALSE)</f>
        <v>0</v>
      </c>
      <c r="C92" s="250" t="s">
        <v>375</v>
      </c>
      <c r="D92" s="36" t="s">
        <v>319</v>
      </c>
      <c r="E92" s="250" t="s">
        <v>477</v>
      </c>
      <c r="F92" s="280" t="s">
        <v>60</v>
      </c>
      <c r="G92" s="280" t="s">
        <v>60</v>
      </c>
      <c r="H92" s="281" t="s">
        <v>413</v>
      </c>
      <c r="I92" s="276" t="s">
        <v>182</v>
      </c>
      <c r="J92" s="278">
        <v>62671.222994851123</v>
      </c>
      <c r="K92" s="279" t="s">
        <v>67</v>
      </c>
      <c r="L92" s="276"/>
      <c r="M92" s="276"/>
      <c r="N92" s="276"/>
    </row>
    <row r="93" spans="2:14" s="36" customFormat="1" ht="15.75" x14ac:dyDescent="0.3">
      <c r="B93" s="276">
        <f>VLOOKUP(C93,'Part 3 - Reporting entities'!$B$28:$I$46,3,FALSE)</f>
        <v>0</v>
      </c>
      <c r="C93" s="250" t="s">
        <v>375</v>
      </c>
      <c r="D93" s="36" t="s">
        <v>319</v>
      </c>
      <c r="E93" s="277" t="s">
        <v>448</v>
      </c>
      <c r="F93" s="280" t="s">
        <v>60</v>
      </c>
      <c r="G93" s="280" t="s">
        <v>60</v>
      </c>
      <c r="H93" s="281" t="s">
        <v>413</v>
      </c>
      <c r="I93" s="276" t="s">
        <v>182</v>
      </c>
      <c r="J93" s="278">
        <v>53360.210202240036</v>
      </c>
      <c r="K93" s="279" t="s">
        <v>67</v>
      </c>
      <c r="L93" s="276"/>
      <c r="M93" s="276"/>
      <c r="N93" s="276"/>
    </row>
    <row r="94" spans="2:14" s="36" customFormat="1" ht="15.75" x14ac:dyDescent="0.3">
      <c r="B94" s="276">
        <f>VLOOKUP(C94,'Part 3 - Reporting entities'!$B$28:$I$46,3,FALSE)</f>
        <v>0</v>
      </c>
      <c r="C94" s="250" t="s">
        <v>375</v>
      </c>
      <c r="D94" s="36" t="s">
        <v>319</v>
      </c>
      <c r="E94" s="277" t="s">
        <v>436</v>
      </c>
      <c r="F94" s="280" t="s">
        <v>60</v>
      </c>
      <c r="G94" s="280" t="s">
        <v>60</v>
      </c>
      <c r="H94" s="281" t="s">
        <v>413</v>
      </c>
      <c r="I94" s="276" t="s">
        <v>182</v>
      </c>
      <c r="J94" s="278">
        <v>46582.408832740599</v>
      </c>
      <c r="K94" s="279" t="s">
        <v>67</v>
      </c>
      <c r="L94" s="276"/>
      <c r="M94" s="276"/>
      <c r="N94" s="276"/>
    </row>
    <row r="95" spans="2:14" s="36" customFormat="1" ht="15.75" x14ac:dyDescent="0.3">
      <c r="B95" s="276">
        <f>VLOOKUP(C95,'Part 3 - Reporting entities'!$B$28:$I$46,3,FALSE)</f>
        <v>0</v>
      </c>
      <c r="C95" s="250" t="s">
        <v>375</v>
      </c>
      <c r="D95" s="36" t="s">
        <v>325</v>
      </c>
      <c r="E95" s="277" t="s">
        <v>446</v>
      </c>
      <c r="F95" s="280" t="s">
        <v>60</v>
      </c>
      <c r="G95" s="280" t="s">
        <v>60</v>
      </c>
      <c r="H95" s="281" t="s">
        <v>413</v>
      </c>
      <c r="I95" s="276" t="s">
        <v>182</v>
      </c>
      <c r="J95" s="278">
        <v>44367.20473485854</v>
      </c>
      <c r="K95" s="279" t="s">
        <v>67</v>
      </c>
      <c r="L95" s="276"/>
      <c r="M95" s="276"/>
      <c r="N95" s="276"/>
    </row>
    <row r="96" spans="2:14" s="36" customFormat="1" ht="15.75" x14ac:dyDescent="0.3">
      <c r="B96" s="276">
        <f>VLOOKUP(C96,'Part 3 - Reporting entities'!$B$28:$I$46,3,FALSE)</f>
        <v>0</v>
      </c>
      <c r="C96" s="250" t="s">
        <v>375</v>
      </c>
      <c r="D96" s="36" t="s">
        <v>319</v>
      </c>
      <c r="E96" s="277" t="s">
        <v>478</v>
      </c>
      <c r="F96" s="280" t="s">
        <v>60</v>
      </c>
      <c r="G96" s="280" t="s">
        <v>60</v>
      </c>
      <c r="H96" s="281" t="s">
        <v>413</v>
      </c>
      <c r="I96" s="276" t="s">
        <v>182</v>
      </c>
      <c r="J96" s="278">
        <v>23726.020096608103</v>
      </c>
      <c r="K96" s="279" t="s">
        <v>67</v>
      </c>
      <c r="L96" s="276"/>
      <c r="M96" s="276"/>
      <c r="N96" s="276"/>
    </row>
    <row r="97" spans="1:14" s="36" customFormat="1" ht="15.75" x14ac:dyDescent="0.3">
      <c r="B97">
        <f>VLOOKUP(C97,'Part 3 - Reporting entities'!$B$28:$I$46,3,FALSE)</f>
        <v>0</v>
      </c>
      <c r="C97" s="250" t="s">
        <v>375</v>
      </c>
      <c r="D97" s="36" t="s">
        <v>319</v>
      </c>
      <c r="E97" s="250" t="s">
        <v>456</v>
      </c>
      <c r="F97" s="280" t="s">
        <v>67</v>
      </c>
      <c r="G97" s="280" t="s">
        <v>67</v>
      </c>
      <c r="H97" s="281" t="s">
        <v>413</v>
      </c>
      <c r="I97" s="36" t="s">
        <v>182</v>
      </c>
      <c r="J97" s="266">
        <v>1360.2102022400341</v>
      </c>
      <c r="K97" s="248" t="s">
        <v>67</v>
      </c>
    </row>
    <row r="98" spans="1:14" s="36" customFormat="1" ht="16.5" thickBot="1" x14ac:dyDescent="0.35">
      <c r="G98" s="163"/>
    </row>
    <row r="99" spans="1:14" s="36" customFormat="1" ht="16.5" thickBot="1" x14ac:dyDescent="0.35">
      <c r="G99" s="163"/>
      <c r="H99" s="164" t="s">
        <v>449</v>
      </c>
      <c r="I99" s="165"/>
      <c r="J99" s="251">
        <f>SUMIF('Part 5 - Company data'!$I$15:$I$97,"USD",'Part 5 - Company data'!$J$15:$J$97)+(IFERROR(SUMIF('Part 5 - Company data'!$I$15:$I$97,"&lt;&gt;USD",'Part 5 - Company data'!$J$15:$J$97)/'Part 1 - About'!$E$45,0))</f>
        <v>34504276.198189452</v>
      </c>
    </row>
    <row r="100" spans="1:14" s="36" customFormat="1" ht="16.5" thickBot="1" x14ac:dyDescent="0.35">
      <c r="G100" s="163"/>
      <c r="H100" s="239"/>
      <c r="I100" s="239"/>
      <c r="J100" s="252"/>
    </row>
    <row r="101" spans="1:14" s="36" customFormat="1" ht="17.25" thickBot="1" x14ac:dyDescent="0.35">
      <c r="G101" s="163"/>
      <c r="H101" s="237" t="str">
        <f>"Total in "&amp;'Part 1 - About'!$E$44</f>
        <v>Total in SLL</v>
      </c>
      <c r="I101" s="165"/>
      <c r="J101" s="251">
        <f>IF('Part 1 - About'!$E$44="USD",0,SUMIF('Part 5 - Company data'!$I$15:$I$97,'Part 1 - About'!$E$44,'Part 5 - Company data'!$J$15:$J$97))+(IFERROR(SUMIF('Part 5 - Company data'!$I$15:$I$97,"USD",'Part 5 - Company data'!$J$15:$J$97)*'Part 1 - About'!$E$45,0))</f>
        <v>650026059.29769099</v>
      </c>
    </row>
    <row r="102" spans="1:14" s="36" customFormat="1" ht="15.75" x14ac:dyDescent="0.3">
      <c r="G102" s="163"/>
      <c r="H102" s="239"/>
      <c r="I102" s="239"/>
      <c r="J102" s="240"/>
    </row>
    <row r="103" spans="1:14" s="36" customFormat="1" ht="15.75" x14ac:dyDescent="0.3">
      <c r="G103" s="163"/>
      <c r="H103" s="239"/>
      <c r="I103" s="239"/>
      <c r="J103" s="240"/>
    </row>
    <row r="104" spans="1:14" s="36" customFormat="1" ht="15.75" x14ac:dyDescent="0.3">
      <c r="G104" s="163"/>
      <c r="H104" s="239"/>
      <c r="I104" s="239"/>
      <c r="J104" s="240"/>
    </row>
    <row r="105" spans="1:14" s="36" customFormat="1" ht="15.75" x14ac:dyDescent="0.3"/>
    <row r="106" spans="1:14" ht="23.25" customHeight="1" x14ac:dyDescent="0.3">
      <c r="A106" s="36"/>
      <c r="C106" s="337" t="s">
        <v>450</v>
      </c>
      <c r="D106" s="337"/>
      <c r="E106" s="337"/>
      <c r="F106" s="337"/>
      <c r="G106" s="337"/>
      <c r="H106" s="337"/>
      <c r="I106" s="337"/>
      <c r="J106" s="337"/>
      <c r="K106" s="337"/>
      <c r="L106" s="337"/>
      <c r="M106" s="337"/>
      <c r="N106" s="337"/>
    </row>
    <row r="107" spans="1:14" s="36" customFormat="1" ht="15.75" x14ac:dyDescent="0.3">
      <c r="C107" s="338" t="s">
        <v>451</v>
      </c>
      <c r="D107" s="338"/>
      <c r="E107" s="338"/>
      <c r="F107" s="338"/>
      <c r="G107" s="338"/>
      <c r="H107" s="338"/>
      <c r="I107" s="338"/>
      <c r="J107" s="338"/>
      <c r="K107" s="338"/>
      <c r="L107" s="338"/>
      <c r="M107" s="338"/>
      <c r="N107" s="338"/>
    </row>
    <row r="108" spans="1:14" s="36" customFormat="1" ht="15.75" x14ac:dyDescent="0.3">
      <c r="C108" s="338"/>
      <c r="D108" s="338"/>
      <c r="E108" s="338"/>
      <c r="F108" s="338"/>
      <c r="G108" s="338"/>
      <c r="H108" s="338"/>
      <c r="I108" s="338"/>
      <c r="J108" s="338"/>
      <c r="K108" s="338"/>
      <c r="L108" s="338"/>
      <c r="M108" s="338"/>
      <c r="N108" s="338"/>
    </row>
    <row r="109" spans="1:14" s="36" customFormat="1" ht="15.75" x14ac:dyDescent="0.3">
      <c r="C109" s="338" t="s">
        <v>452</v>
      </c>
      <c r="D109" s="338"/>
      <c r="E109" s="338"/>
      <c r="F109" s="338"/>
      <c r="G109" s="338"/>
      <c r="H109" s="338"/>
      <c r="I109" s="338"/>
      <c r="J109" s="338"/>
      <c r="K109" s="338"/>
      <c r="L109" s="338"/>
      <c r="M109" s="338"/>
      <c r="N109" s="338"/>
    </row>
    <row r="110" spans="1:14" s="36" customFormat="1" ht="15.75" x14ac:dyDescent="0.3">
      <c r="C110" s="338" t="s">
        <v>480</v>
      </c>
      <c r="D110" s="338"/>
      <c r="E110" s="338"/>
      <c r="F110" s="338"/>
      <c r="G110" s="338"/>
      <c r="H110" s="338"/>
      <c r="I110" s="338"/>
      <c r="J110" s="338"/>
      <c r="K110" s="338"/>
      <c r="L110" s="338"/>
      <c r="M110" s="338"/>
      <c r="N110" s="338"/>
    </row>
    <row r="111" spans="1:14" s="36" customFormat="1" ht="15.75" x14ac:dyDescent="0.3">
      <c r="C111" s="338" t="s">
        <v>481</v>
      </c>
      <c r="D111" s="338"/>
      <c r="E111" s="338"/>
      <c r="F111" s="338"/>
      <c r="G111" s="338"/>
      <c r="H111" s="338"/>
      <c r="I111" s="338"/>
      <c r="J111" s="338"/>
      <c r="K111" s="338"/>
      <c r="L111" s="338"/>
      <c r="M111" s="338"/>
      <c r="N111" s="338"/>
    </row>
    <row r="112" spans="1:14" s="36" customFormat="1" ht="15.75" x14ac:dyDescent="0.3">
      <c r="C112" s="338" t="s">
        <v>482</v>
      </c>
      <c r="D112" s="338"/>
      <c r="E112" s="338"/>
      <c r="F112" s="338"/>
      <c r="G112" s="338"/>
      <c r="H112" s="338"/>
      <c r="I112" s="338"/>
      <c r="J112" s="338"/>
      <c r="K112" s="338"/>
      <c r="L112" s="338"/>
      <c r="M112" s="338"/>
      <c r="N112" s="338"/>
    </row>
    <row r="113" spans="1:14" s="36" customFormat="1" ht="15.75" x14ac:dyDescent="0.3">
      <c r="C113" s="338" t="s">
        <v>483</v>
      </c>
      <c r="D113" s="338"/>
      <c r="E113" s="338"/>
      <c r="F113" s="338"/>
      <c r="G113" s="338"/>
      <c r="H113" s="338"/>
      <c r="I113" s="338"/>
      <c r="J113" s="338"/>
      <c r="K113" s="338"/>
      <c r="L113" s="338"/>
      <c r="M113" s="338"/>
      <c r="N113" s="338"/>
    </row>
    <row r="114" spans="1:14" s="36" customFormat="1" ht="15.75" x14ac:dyDescent="0.3">
      <c r="C114" s="338"/>
      <c r="D114" s="338"/>
      <c r="E114" s="338"/>
      <c r="F114" s="338"/>
      <c r="G114" s="338"/>
      <c r="H114" s="338"/>
      <c r="I114" s="338"/>
      <c r="J114" s="338"/>
      <c r="K114" s="338"/>
      <c r="L114" s="338"/>
      <c r="M114" s="338"/>
      <c r="N114" s="338"/>
    </row>
    <row r="115" spans="1:14" s="36" customFormat="1" ht="16.5" customHeight="1" thickBot="1" x14ac:dyDescent="0.35">
      <c r="C115" s="339"/>
      <c r="D115" s="339"/>
      <c r="E115" s="339"/>
      <c r="F115" s="339"/>
      <c r="G115" s="339"/>
      <c r="H115" s="339"/>
      <c r="I115" s="339"/>
      <c r="J115" s="339"/>
      <c r="K115" s="339"/>
      <c r="L115" s="339"/>
      <c r="M115" s="339"/>
      <c r="N115" s="339"/>
    </row>
    <row r="116" spans="1:14" s="36" customFormat="1" ht="15.75" x14ac:dyDescent="0.3">
      <c r="C116" s="333"/>
      <c r="D116" s="333"/>
      <c r="E116" s="333"/>
      <c r="F116" s="333"/>
      <c r="G116" s="333"/>
      <c r="H116" s="333"/>
      <c r="I116" s="333"/>
      <c r="J116" s="333"/>
      <c r="K116" s="333"/>
      <c r="L116" s="333"/>
      <c r="M116" s="333"/>
      <c r="N116" s="333"/>
    </row>
    <row r="117" spans="1:14" s="36" customFormat="1" ht="16.5" thickBot="1" x14ac:dyDescent="0.35">
      <c r="C117" s="307" t="s">
        <v>32</v>
      </c>
      <c r="D117" s="308"/>
      <c r="E117" s="308"/>
      <c r="F117" s="308"/>
      <c r="G117" s="308"/>
      <c r="H117" s="308"/>
      <c r="I117" s="308"/>
      <c r="J117" s="308"/>
      <c r="K117" s="308"/>
      <c r="L117" s="308"/>
      <c r="M117" s="308"/>
      <c r="N117" s="308"/>
    </row>
    <row r="118" spans="1:14" s="36" customFormat="1" ht="15.75" x14ac:dyDescent="0.3">
      <c r="C118" s="309" t="s">
        <v>33</v>
      </c>
      <c r="D118" s="310"/>
      <c r="E118" s="310"/>
      <c r="F118" s="310"/>
      <c r="G118" s="310"/>
      <c r="H118" s="310"/>
      <c r="I118" s="310"/>
      <c r="J118" s="310"/>
      <c r="K118" s="310"/>
      <c r="L118" s="310"/>
      <c r="M118" s="310"/>
      <c r="N118" s="310"/>
    </row>
    <row r="119" spans="1:14" s="36" customFormat="1" ht="16.5" thickBot="1" x14ac:dyDescent="0.35">
      <c r="C119" s="311"/>
      <c r="D119" s="311"/>
      <c r="E119" s="311"/>
      <c r="F119" s="311"/>
      <c r="G119" s="311"/>
      <c r="H119" s="311"/>
      <c r="I119" s="311"/>
      <c r="J119" s="311"/>
      <c r="K119" s="311"/>
      <c r="L119" s="311"/>
      <c r="M119" s="311"/>
      <c r="N119" s="311"/>
    </row>
    <row r="120" spans="1:14" s="36" customFormat="1" ht="15.75" x14ac:dyDescent="0.3">
      <c r="C120" s="304" t="s">
        <v>34</v>
      </c>
      <c r="D120" s="304"/>
      <c r="E120" s="304"/>
      <c r="F120" s="304"/>
      <c r="G120" s="304"/>
      <c r="H120" s="304"/>
      <c r="I120" s="304"/>
      <c r="J120" s="304"/>
      <c r="K120" s="304"/>
      <c r="L120" s="304"/>
      <c r="M120" s="304"/>
      <c r="N120" s="304"/>
    </row>
    <row r="121" spans="1:14" s="36" customFormat="1" ht="15.75" customHeight="1" x14ac:dyDescent="0.3">
      <c r="C121" s="286" t="s">
        <v>35</v>
      </c>
      <c r="D121" s="286"/>
      <c r="E121" s="286"/>
      <c r="F121" s="286"/>
      <c r="G121" s="286"/>
      <c r="H121" s="286"/>
      <c r="I121" s="286"/>
      <c r="J121" s="286"/>
      <c r="K121" s="286"/>
      <c r="L121" s="286"/>
      <c r="M121" s="286"/>
      <c r="N121" s="286"/>
    </row>
    <row r="122" spans="1:14" s="36" customFormat="1" ht="15.75" x14ac:dyDescent="0.3">
      <c r="C122" s="304" t="s">
        <v>37</v>
      </c>
      <c r="D122" s="304"/>
      <c r="E122" s="304"/>
      <c r="F122" s="304"/>
      <c r="G122" s="304"/>
      <c r="H122" s="304"/>
      <c r="I122" s="304"/>
      <c r="J122" s="304"/>
      <c r="K122" s="304"/>
      <c r="L122" s="304"/>
      <c r="M122" s="304"/>
      <c r="N122" s="304"/>
    </row>
    <row r="123" spans="1:14" ht="15.75" x14ac:dyDescent="0.3">
      <c r="A123" s="36"/>
    </row>
    <row r="124" spans="1:14" ht="15.75" x14ac:dyDescent="0.3">
      <c r="A124" s="36"/>
    </row>
    <row r="125" spans="1:14" ht="15.75" x14ac:dyDescent="0.3">
      <c r="A125" s="36"/>
    </row>
    <row r="126" spans="1:14" ht="15.75" x14ac:dyDescent="0.3">
      <c r="A126" s="36"/>
    </row>
    <row r="127" spans="1:14" ht="15.75" x14ac:dyDescent="0.3">
      <c r="A127" s="36"/>
    </row>
    <row r="128" spans="1:14" ht="15.75" x14ac:dyDescent="0.3">
      <c r="A128" s="36"/>
    </row>
    <row r="129" spans="1:5" ht="15.75" x14ac:dyDescent="0.3">
      <c r="A129" s="36"/>
    </row>
    <row r="130" spans="1:5" ht="15.75" x14ac:dyDescent="0.3">
      <c r="A130" s="36"/>
    </row>
    <row r="131" spans="1:5" ht="15.75" x14ac:dyDescent="0.3">
      <c r="A131" s="36"/>
    </row>
    <row r="132" spans="1:5" ht="15.75" x14ac:dyDescent="0.3">
      <c r="A132" s="36"/>
    </row>
    <row r="133" spans="1:5" ht="15.75" x14ac:dyDescent="0.3">
      <c r="A133" s="36"/>
    </row>
    <row r="134" spans="1:5" ht="15.75" x14ac:dyDescent="0.3">
      <c r="A134" s="36"/>
    </row>
    <row r="135" spans="1:5" ht="15.75" x14ac:dyDescent="0.3">
      <c r="A135" s="36"/>
    </row>
    <row r="136" spans="1:5" ht="15.75" x14ac:dyDescent="0.3">
      <c r="A136" s="36"/>
    </row>
    <row r="137" spans="1:5" ht="15.75" x14ac:dyDescent="0.3">
      <c r="A137" s="36"/>
    </row>
    <row r="138" spans="1:5" ht="15.75" x14ac:dyDescent="0.3">
      <c r="A138" s="36"/>
      <c r="E138"/>
    </row>
    <row r="139" spans="1:5" ht="15.75" x14ac:dyDescent="0.3">
      <c r="A139" s="36"/>
      <c r="E139"/>
    </row>
    <row r="140" spans="1:5" ht="15.75" x14ac:dyDescent="0.3">
      <c r="A140" s="36"/>
      <c r="E140"/>
    </row>
    <row r="141" spans="1:5" ht="15.75" x14ac:dyDescent="0.3">
      <c r="A141" s="36"/>
      <c r="E141"/>
    </row>
    <row r="142" spans="1:5" ht="15.75" x14ac:dyDescent="0.3">
      <c r="A142" s="36"/>
      <c r="E142"/>
    </row>
    <row r="143" spans="1:5" ht="15.75" x14ac:dyDescent="0.3">
      <c r="A143" s="36"/>
      <c r="E143"/>
    </row>
    <row r="144" spans="1:5" ht="15.75" x14ac:dyDescent="0.3">
      <c r="A144" s="36"/>
      <c r="E144"/>
    </row>
    <row r="145" spans="1:5" ht="15.75" x14ac:dyDescent="0.3">
      <c r="A145" s="36"/>
      <c r="E145"/>
    </row>
    <row r="146" spans="1:5" ht="15.75" x14ac:dyDescent="0.3">
      <c r="A146" s="36"/>
      <c r="E146"/>
    </row>
    <row r="147" spans="1:5" ht="15.75" x14ac:dyDescent="0.3">
      <c r="A147" s="36"/>
      <c r="E147"/>
    </row>
    <row r="148" spans="1:5" ht="15.75" x14ac:dyDescent="0.3">
      <c r="A148" s="36"/>
      <c r="E148"/>
    </row>
    <row r="149" spans="1:5" ht="15.75" x14ac:dyDescent="0.3">
      <c r="A149" s="36"/>
      <c r="E149"/>
    </row>
    <row r="150" spans="1:5" ht="15.75" x14ac:dyDescent="0.3">
      <c r="A150" s="36"/>
      <c r="E150"/>
    </row>
    <row r="151" spans="1:5" ht="15.75" x14ac:dyDescent="0.3">
      <c r="A151" s="36"/>
      <c r="E151"/>
    </row>
    <row r="152" spans="1:5" ht="15.75" x14ac:dyDescent="0.3">
      <c r="A152" s="36"/>
      <c r="E152"/>
    </row>
    <row r="153" spans="1:5" ht="15.75" x14ac:dyDescent="0.3">
      <c r="A153" s="36"/>
      <c r="E153"/>
    </row>
    <row r="154" spans="1:5" ht="15.75" x14ac:dyDescent="0.3">
      <c r="A154" s="36"/>
      <c r="E154"/>
    </row>
    <row r="155" spans="1:5" x14ac:dyDescent="0.25">
      <c r="E155"/>
    </row>
    <row r="156" spans="1:5" x14ac:dyDescent="0.25">
      <c r="E156"/>
    </row>
    <row r="157" spans="1:5" x14ac:dyDescent="0.25">
      <c r="E157"/>
    </row>
    <row r="158" spans="1:5" x14ac:dyDescent="0.25">
      <c r="E158"/>
    </row>
    <row r="159" spans="1:5" x14ac:dyDescent="0.25">
      <c r="E159"/>
    </row>
    <row r="160" spans="1:5" x14ac:dyDescent="0.25">
      <c r="E160"/>
    </row>
    <row r="161" spans="5:5" x14ac:dyDescent="0.25">
      <c r="E161"/>
    </row>
    <row r="162" spans="5:5" x14ac:dyDescent="0.25">
      <c r="E162"/>
    </row>
    <row r="163" spans="5:5" x14ac:dyDescent="0.25">
      <c r="E163"/>
    </row>
    <row r="164" spans="5:5" x14ac:dyDescent="0.25">
      <c r="E164"/>
    </row>
    <row r="165" spans="5:5" x14ac:dyDescent="0.25">
      <c r="E165"/>
    </row>
    <row r="166" spans="5:5" x14ac:dyDescent="0.25">
      <c r="E166"/>
    </row>
    <row r="167" spans="5:5" x14ac:dyDescent="0.25">
      <c r="E167"/>
    </row>
    <row r="168" spans="5:5" x14ac:dyDescent="0.25">
      <c r="E168"/>
    </row>
    <row r="169" spans="5:5" x14ac:dyDescent="0.25">
      <c r="E169"/>
    </row>
    <row r="170" spans="5:5" x14ac:dyDescent="0.25">
      <c r="E170"/>
    </row>
    <row r="171" spans="5:5" x14ac:dyDescent="0.25">
      <c r="E171"/>
    </row>
    <row r="172" spans="5:5" x14ac:dyDescent="0.25">
      <c r="E172"/>
    </row>
    <row r="173" spans="5:5" x14ac:dyDescent="0.25">
      <c r="E173"/>
    </row>
    <row r="174" spans="5:5" x14ac:dyDescent="0.25">
      <c r="E174"/>
    </row>
    <row r="175" spans="5:5" x14ac:dyDescent="0.25">
      <c r="E175"/>
    </row>
    <row r="176" spans="5:5" x14ac:dyDescent="0.25">
      <c r="E176"/>
    </row>
    <row r="177" spans="5:5" x14ac:dyDescent="0.25">
      <c r="E177"/>
    </row>
    <row r="178" spans="5:5" x14ac:dyDescent="0.25">
      <c r="E178"/>
    </row>
    <row r="179" spans="5:5" x14ac:dyDescent="0.25">
      <c r="E179"/>
    </row>
    <row r="180" spans="5:5" x14ac:dyDescent="0.25">
      <c r="E180"/>
    </row>
    <row r="181" spans="5:5" x14ac:dyDescent="0.25">
      <c r="E181"/>
    </row>
    <row r="182" spans="5:5" x14ac:dyDescent="0.25">
      <c r="E182"/>
    </row>
    <row r="183" spans="5:5" x14ac:dyDescent="0.25">
      <c r="E183"/>
    </row>
    <row r="184" spans="5:5" x14ac:dyDescent="0.25">
      <c r="E184"/>
    </row>
    <row r="185" spans="5:5" x14ac:dyDescent="0.25">
      <c r="E185"/>
    </row>
    <row r="186" spans="5:5" x14ac:dyDescent="0.25">
      <c r="E186"/>
    </row>
    <row r="187" spans="5:5" x14ac:dyDescent="0.25">
      <c r="E187"/>
    </row>
    <row r="188" spans="5:5" x14ac:dyDescent="0.25">
      <c r="E188"/>
    </row>
    <row r="189" spans="5:5" x14ac:dyDescent="0.25">
      <c r="E189"/>
    </row>
    <row r="190" spans="5:5" x14ac:dyDescent="0.25">
      <c r="E190"/>
    </row>
    <row r="191" spans="5:5" x14ac:dyDescent="0.25">
      <c r="E191"/>
    </row>
    <row r="192" spans="5:5" x14ac:dyDescent="0.25">
      <c r="E192"/>
    </row>
    <row r="193" spans="5:5" x14ac:dyDescent="0.25">
      <c r="E193"/>
    </row>
    <row r="194" spans="5:5" x14ac:dyDescent="0.25">
      <c r="E194"/>
    </row>
    <row r="195" spans="5:5" x14ac:dyDescent="0.25">
      <c r="E195"/>
    </row>
    <row r="196" spans="5:5" x14ac:dyDescent="0.25">
      <c r="E196"/>
    </row>
    <row r="197" spans="5:5" x14ac:dyDescent="0.25">
      <c r="E197"/>
    </row>
    <row r="198" spans="5:5" x14ac:dyDescent="0.25">
      <c r="E198"/>
    </row>
    <row r="199" spans="5:5" x14ac:dyDescent="0.25">
      <c r="E199"/>
    </row>
    <row r="200" spans="5:5" x14ac:dyDescent="0.25">
      <c r="E200"/>
    </row>
    <row r="201" spans="5:5" x14ac:dyDescent="0.25">
      <c r="E201"/>
    </row>
    <row r="202" spans="5:5" x14ac:dyDescent="0.25">
      <c r="E202"/>
    </row>
    <row r="203" spans="5:5" x14ac:dyDescent="0.25">
      <c r="E203"/>
    </row>
    <row r="204" spans="5:5" x14ac:dyDescent="0.25">
      <c r="E204"/>
    </row>
    <row r="205" spans="5:5" x14ac:dyDescent="0.25">
      <c r="E205"/>
    </row>
    <row r="206" spans="5:5" x14ac:dyDescent="0.25">
      <c r="E206"/>
    </row>
    <row r="207" spans="5:5" x14ac:dyDescent="0.25">
      <c r="E207"/>
    </row>
    <row r="208" spans="5:5" x14ac:dyDescent="0.25">
      <c r="E208"/>
    </row>
    <row r="209" spans="5:5" x14ac:dyDescent="0.25">
      <c r="E209"/>
    </row>
    <row r="210" spans="5:5" x14ac:dyDescent="0.25">
      <c r="E210"/>
    </row>
    <row r="211" spans="5:5" x14ac:dyDescent="0.25">
      <c r="E211"/>
    </row>
    <row r="212" spans="5:5" x14ac:dyDescent="0.25">
      <c r="E212"/>
    </row>
    <row r="213" spans="5:5" x14ac:dyDescent="0.25">
      <c r="E213"/>
    </row>
    <row r="214" spans="5:5" x14ac:dyDescent="0.25">
      <c r="E214"/>
    </row>
    <row r="215" spans="5:5" x14ac:dyDescent="0.25">
      <c r="E215"/>
    </row>
    <row r="216" spans="5:5" x14ac:dyDescent="0.25">
      <c r="E216"/>
    </row>
    <row r="217" spans="5:5" x14ac:dyDescent="0.25">
      <c r="E217"/>
    </row>
    <row r="218" spans="5:5" x14ac:dyDescent="0.25">
      <c r="E218"/>
    </row>
    <row r="219" spans="5:5" x14ac:dyDescent="0.25">
      <c r="E219"/>
    </row>
    <row r="220" spans="5:5" x14ac:dyDescent="0.25">
      <c r="E220"/>
    </row>
    <row r="221" spans="5:5" x14ac:dyDescent="0.25">
      <c r="E221"/>
    </row>
    <row r="222" spans="5:5" x14ac:dyDescent="0.25">
      <c r="E222"/>
    </row>
    <row r="223" spans="5:5" x14ac:dyDescent="0.25">
      <c r="E223"/>
    </row>
    <row r="224" spans="5:5" x14ac:dyDescent="0.25">
      <c r="E224"/>
    </row>
    <row r="225" spans="5:5" x14ac:dyDescent="0.25">
      <c r="E225"/>
    </row>
    <row r="226" spans="5:5" x14ac:dyDescent="0.25">
      <c r="E226"/>
    </row>
    <row r="227" spans="5:5" x14ac:dyDescent="0.25">
      <c r="E227"/>
    </row>
    <row r="228" spans="5:5" x14ac:dyDescent="0.25">
      <c r="E228"/>
    </row>
    <row r="229" spans="5:5" x14ac:dyDescent="0.25">
      <c r="E229"/>
    </row>
    <row r="230" spans="5:5" x14ac:dyDescent="0.25">
      <c r="E230"/>
    </row>
    <row r="231" spans="5:5" x14ac:dyDescent="0.25">
      <c r="E231"/>
    </row>
    <row r="232" spans="5:5" x14ac:dyDescent="0.25">
      <c r="E232"/>
    </row>
    <row r="233" spans="5:5" x14ac:dyDescent="0.25">
      <c r="E233"/>
    </row>
    <row r="234" spans="5:5" x14ac:dyDescent="0.25">
      <c r="E234"/>
    </row>
    <row r="235" spans="5:5" x14ac:dyDescent="0.25">
      <c r="E235"/>
    </row>
    <row r="236" spans="5:5" x14ac:dyDescent="0.25">
      <c r="E236"/>
    </row>
    <row r="237" spans="5:5" x14ac:dyDescent="0.25">
      <c r="E237"/>
    </row>
    <row r="238" spans="5:5" x14ac:dyDescent="0.25">
      <c r="E238"/>
    </row>
    <row r="239" spans="5:5" x14ac:dyDescent="0.25">
      <c r="E239"/>
    </row>
    <row r="240" spans="5:5" x14ac:dyDescent="0.25">
      <c r="E240"/>
    </row>
    <row r="241" spans="5:5" x14ac:dyDescent="0.25">
      <c r="E241"/>
    </row>
    <row r="242" spans="5:5" x14ac:dyDescent="0.25">
      <c r="E242"/>
    </row>
    <row r="243" spans="5:5" x14ac:dyDescent="0.25">
      <c r="E243"/>
    </row>
    <row r="244" spans="5:5" x14ac:dyDescent="0.25">
      <c r="E244"/>
    </row>
    <row r="245" spans="5:5" x14ac:dyDescent="0.25">
      <c r="E245"/>
    </row>
    <row r="246" spans="5:5" x14ac:dyDescent="0.25">
      <c r="E246"/>
    </row>
    <row r="247" spans="5:5" x14ac:dyDescent="0.25">
      <c r="E247"/>
    </row>
    <row r="248" spans="5:5" x14ac:dyDescent="0.25">
      <c r="E248"/>
    </row>
    <row r="249" spans="5:5" x14ac:dyDescent="0.25">
      <c r="E249"/>
    </row>
    <row r="250" spans="5:5" x14ac:dyDescent="0.25">
      <c r="E250"/>
    </row>
    <row r="251" spans="5:5" x14ac:dyDescent="0.25">
      <c r="E251"/>
    </row>
    <row r="252" spans="5:5" x14ac:dyDescent="0.25">
      <c r="E252"/>
    </row>
    <row r="253" spans="5:5" x14ac:dyDescent="0.25">
      <c r="E253"/>
    </row>
    <row r="254" spans="5:5" x14ac:dyDescent="0.25">
      <c r="E254"/>
    </row>
    <row r="255" spans="5:5" x14ac:dyDescent="0.25">
      <c r="E255"/>
    </row>
    <row r="256" spans="5:5" x14ac:dyDescent="0.25">
      <c r="E256"/>
    </row>
    <row r="257" spans="5:5" x14ac:dyDescent="0.25">
      <c r="E257"/>
    </row>
    <row r="258" spans="5:5" x14ac:dyDescent="0.25">
      <c r="E258"/>
    </row>
  </sheetData>
  <protectedRanges>
    <protectedRange sqref="C98:D98 F98:G98 C102:D104 F102:H104 B15:D97 H15:H98" name="Government revenues_1"/>
    <protectedRange sqref="I102:I104 I15:I97" name="Government revenues_2"/>
    <protectedRange sqref="C99:D101 F99:H100 F101:G101" name="Government revenues_1_1"/>
    <protectedRange sqref="I99:I101" name="Government revenues_2_1"/>
  </protectedRanges>
  <mergeCells count="28">
    <mergeCell ref="C122:N122"/>
    <mergeCell ref="B13:N13"/>
    <mergeCell ref="C116:N116"/>
    <mergeCell ref="C117:N117"/>
    <mergeCell ref="C118:N118"/>
    <mergeCell ref="C119:N119"/>
    <mergeCell ref="C120:N120"/>
    <mergeCell ref="C121:N121"/>
    <mergeCell ref="C115:N115"/>
    <mergeCell ref="C110:N110"/>
    <mergeCell ref="C114:N114"/>
    <mergeCell ref="C113:N113"/>
    <mergeCell ref="C108:N108"/>
    <mergeCell ref="C109:N109"/>
    <mergeCell ref="C111:N111"/>
    <mergeCell ref="C112:N112"/>
    <mergeCell ref="C7:N7"/>
    <mergeCell ref="C10:N10"/>
    <mergeCell ref="C11:N11"/>
    <mergeCell ref="C106:N106"/>
    <mergeCell ref="C107:N107"/>
    <mergeCell ref="C8:N8"/>
    <mergeCell ref="C9:N9"/>
    <mergeCell ref="C2:N2"/>
    <mergeCell ref="C3:N3"/>
    <mergeCell ref="C4:N4"/>
    <mergeCell ref="C5:N5"/>
    <mergeCell ref="C6:N6"/>
  </mergeCells>
  <dataValidations xWindow="700" yWindow="256" count="13">
    <dataValidation type="textLength" allowBlank="1" showInputMessage="1" showErrorMessage="1" errorTitle="Please do not edit these cells" error="Please do not edit these cells" sqref="C106:C107" xr:uid="{00000000-0002-0000-0600-000000000000}">
      <formula1>10000</formula1>
      <formula2>50000</formula2>
    </dataValidation>
    <dataValidation type="textLength" allowBlank="1" showInputMessage="1" showErrorMessage="1" sqref="B1:N14 B115:N122 A98:N98 B102:N105 B99:G101 K99:N101 J99:J100 H100:I100 A99:A154 A1:A97" xr:uid="{00000000-0002-0000-0600-000001000000}">
      <formula1>9999999</formula1>
      <formula2>99999999</formula2>
    </dataValidation>
    <dataValidation type="whole" allowBlank="1" showInputMessage="1" showErrorMessage="1" sqref="H99:I99 H101:I101" xr:uid="{00000000-0002-0000-0600-00000C000000}">
      <formula1>1</formula1>
      <formula2>2</formula2>
    </dataValidation>
    <dataValidation type="list" allowBlank="1" showInputMessage="1" showErrorMessage="1" sqref="I15:I97" xr:uid="{00000000-0002-0000-0600-000002000000}">
      <formula1>Currency_code_list</formula1>
    </dataValidation>
    <dataValidation type="list" allowBlank="1" showInputMessage="1" showErrorMessage="1" sqref="D15:D97" xr:uid="{00000000-0002-0000-0600-000003000000}">
      <formula1>Government_entities_list</formula1>
    </dataValidation>
    <dataValidation type="list" allowBlank="1" showInputMessage="1" showErrorMessage="1" sqref="B15:B97" xr:uid="{00000000-0002-0000-0600-000004000000}">
      <formula1>Sector_list</formula1>
    </dataValidation>
    <dataValidation type="list" allowBlank="1" showInputMessage="1" showErrorMessage="1" sqref="K15:K97 F15:G97" xr:uid="{00000000-0002-0000-0600-000005000000}">
      <formula1>Simple_options_list</formula1>
    </dataValidation>
    <dataValidation type="list" showInputMessage="1" showErrorMessage="1" sqref="H15:H97" xr:uid="{00000000-0002-0000-0600-000006000000}">
      <formula1>Projectname</formula1>
    </dataValidation>
    <dataValidation type="list" showInputMessage="1" showErrorMessage="1" sqref="C15:C97" xr:uid="{00000000-0002-0000-0600-000007000000}">
      <formula1>Companies_list</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M15:M97" xr:uid="{00000000-0002-0000-0600-000008000000}">
      <formula1>"&lt;Select unit&gt;,Sm3,Sm3 o.e.,Barrels,Tonnes,oz,carats,Scf"</formula1>
    </dataValidation>
    <dataValidation type="decimal" operator="notBetween" allowBlank="1" showInputMessage="1" showErrorMessage="1" errorTitle="Number" error="Please only input numbers in this cell" promptTitle="In-kind volume" prompt="Please input the in-kind volume for the revenue stream if applicable." sqref="L15:L97" xr:uid="{00000000-0002-0000-0600-000009000000}">
      <formula1>0.1</formula1>
      <formula2>0.2</formula2>
    </dataValidation>
    <dataValidation type="decimal" operator="notBetween" allowBlank="1" showInputMessage="1" showErrorMessage="1" errorTitle="Number" error="Please only input numbers in this cell" promptTitle="Revenue value" prompt="Please input the total figure of the reconciled revenue stream, as disclosed by government._x000a_" sqref="J58:J97" xr:uid="{00000000-0002-0000-0600-00000A000000}">
      <formula1>0.1</formula1>
      <formula2>0.2</formula2>
    </dataValidation>
    <dataValidation type="list"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E15:E97" xr:uid="{00000000-0002-0000-0600-00000B000000}">
      <formula1>Revenue_stream_list</formula1>
    </dataValidation>
  </dataValidations>
  <hyperlinks>
    <hyperlink ref="B13" r:id="rId1" location="r4-1" display="EITI Requirement 4.1" xr:uid="{00000000-0004-0000-0600-000000000000}"/>
    <hyperlink ref="C9:K9" r:id="rId2" display="If you have any questions, please contact data@eiti.org" xr:uid="{00000000-0004-0000-0600-000001000000}"/>
    <hyperlink ref="C118:G118" r:id="rId3" display="Give us your feedback or report a conflict in the data! Write to us at  data@eiti.org" xr:uid="{00000000-0004-0000-0600-000002000000}"/>
    <hyperlink ref="C117:G117" r:id="rId4" display="For the latest version of Summary data templates, see  https://eiti.org/summary-data-template" xr:uid="{00000000-0004-0000-0600-000003000000}"/>
  </hyperlinks>
  <pageMargins left="0.7" right="0.7" top="0.75" bottom="0.75" header="0.3" footer="0.3"/>
  <pageSetup paperSize="9" orientation="portrait" r:id="rId5"/>
  <tableParts count="1">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AE246"/>
  <sheetViews>
    <sheetView showGridLines="0" zoomScale="75" zoomScaleNormal="75" workbookViewId="0">
      <selection sqref="A1:XFD1048576"/>
    </sheetView>
  </sheetViews>
  <sheetFormatPr defaultRowHeight="14.25" x14ac:dyDescent="0.25"/>
  <cols>
    <col min="1" max="1" width="38.85546875" bestFit="1" customWidth="1"/>
    <col min="2" max="3" width="17.5703125" customWidth="1"/>
    <col min="4" max="7" width="26.42578125" customWidth="1"/>
    <col min="9" max="9" width="24.42578125" customWidth="1"/>
    <col min="10" max="10" width="28.5703125" customWidth="1"/>
    <col min="11" max="11" width="20.42578125" bestFit="1" customWidth="1"/>
    <col min="14" max="14" width="17.42578125" customWidth="1"/>
    <col min="15" max="15" width="23.42578125" customWidth="1"/>
    <col min="16" max="16" width="13.5703125" customWidth="1"/>
    <col min="19" max="19" width="15.85546875" customWidth="1"/>
    <col min="20" max="20" width="10.85546875" customWidth="1"/>
    <col min="27" max="27" width="10.42578125" customWidth="1"/>
    <col min="29" max="29" width="15.5703125" customWidth="1"/>
    <col min="31" max="31" width="16" customWidth="1"/>
  </cols>
  <sheetData>
    <row r="1" spans="1:31" x14ac:dyDescent="0.25">
      <c r="A1" s="1" t="s">
        <v>484</v>
      </c>
      <c r="I1" s="1" t="s">
        <v>485</v>
      </c>
      <c r="K1" s="1" t="s">
        <v>486</v>
      </c>
      <c r="N1" s="1" t="s">
        <v>487</v>
      </c>
      <c r="S1" s="1" t="s">
        <v>488</v>
      </c>
      <c r="AA1" s="1" t="s">
        <v>489</v>
      </c>
      <c r="AC1" s="1" t="s">
        <v>490</v>
      </c>
      <c r="AE1" s="1" t="s">
        <v>491</v>
      </c>
    </row>
    <row r="2" spans="1:31" ht="15" x14ac:dyDescent="0.25">
      <c r="A2" s="1" t="s">
        <v>492</v>
      </c>
      <c r="B2" s="1" t="s">
        <v>493</v>
      </c>
      <c r="C2" s="1" t="s">
        <v>52</v>
      </c>
      <c r="D2" s="1" t="s">
        <v>494</v>
      </c>
      <c r="E2" s="1" t="s">
        <v>495</v>
      </c>
      <c r="F2" s="1" t="s">
        <v>496</v>
      </c>
      <c r="G2" s="1" t="s">
        <v>385</v>
      </c>
      <c r="I2" t="s">
        <v>497</v>
      </c>
      <c r="K2" t="s">
        <v>497</v>
      </c>
      <c r="N2" s="4" t="s">
        <v>498</v>
      </c>
      <c r="O2" s="4" t="s">
        <v>499</v>
      </c>
      <c r="P2" s="4" t="s">
        <v>500</v>
      </c>
      <c r="S2" s="1" t="s">
        <v>501</v>
      </c>
      <c r="T2" s="1" t="s">
        <v>502</v>
      </c>
      <c r="U2" s="1" t="s">
        <v>503</v>
      </c>
      <c r="V2" s="1" t="s">
        <v>426</v>
      </c>
      <c r="W2" s="1" t="s">
        <v>427</v>
      </c>
      <c r="X2" s="1" t="s">
        <v>428</v>
      </c>
      <c r="Y2" s="1" t="s">
        <v>429</v>
      </c>
      <c r="AA2" s="1" t="s">
        <v>504</v>
      </c>
      <c r="AC2" t="s">
        <v>505</v>
      </c>
      <c r="AE2" t="s">
        <v>506</v>
      </c>
    </row>
    <row r="3" spans="1:31" x14ac:dyDescent="0.25">
      <c r="A3" t="s">
        <v>507</v>
      </c>
      <c r="B3" t="s">
        <v>508</v>
      </c>
      <c r="C3" t="s">
        <v>509</v>
      </c>
      <c r="D3" t="s">
        <v>510</v>
      </c>
      <c r="E3" t="s">
        <v>182</v>
      </c>
      <c r="F3">
        <v>840</v>
      </c>
      <c r="G3" t="s">
        <v>511</v>
      </c>
      <c r="I3" t="s">
        <v>512</v>
      </c>
      <c r="K3" s="6" t="s">
        <v>513</v>
      </c>
      <c r="N3" s="5" t="s">
        <v>514</v>
      </c>
      <c r="O3" s="5" t="s">
        <v>515</v>
      </c>
      <c r="P3" t="s">
        <v>516</v>
      </c>
      <c r="S3" t="s">
        <v>443</v>
      </c>
      <c r="T3" t="s">
        <v>517</v>
      </c>
      <c r="U3" t="s">
        <v>518</v>
      </c>
      <c r="V3" t="s">
        <v>519</v>
      </c>
      <c r="W3" t="s">
        <v>520</v>
      </c>
      <c r="X3" t="s">
        <v>443</v>
      </c>
      <c r="Y3" t="s">
        <v>443</v>
      </c>
      <c r="AA3" t="s">
        <v>521</v>
      </c>
      <c r="AC3" t="s">
        <v>522</v>
      </c>
      <c r="AE3" t="s">
        <v>320</v>
      </c>
    </row>
    <row r="4" spans="1:31" x14ac:dyDescent="0.25">
      <c r="A4" t="s">
        <v>523</v>
      </c>
      <c r="B4" t="s">
        <v>524</v>
      </c>
      <c r="C4" t="s">
        <v>525</v>
      </c>
      <c r="D4" t="s">
        <v>526</v>
      </c>
      <c r="E4" t="s">
        <v>527</v>
      </c>
      <c r="F4">
        <v>971</v>
      </c>
      <c r="G4" t="s">
        <v>528</v>
      </c>
      <c r="I4" t="s">
        <v>60</v>
      </c>
      <c r="K4" t="s">
        <v>128</v>
      </c>
      <c r="N4" s="5" t="s">
        <v>529</v>
      </c>
      <c r="O4" s="5" t="s">
        <v>530</v>
      </c>
      <c r="P4" t="s">
        <v>531</v>
      </c>
      <c r="S4" t="s">
        <v>532</v>
      </c>
      <c r="T4" t="s">
        <v>533</v>
      </c>
      <c r="U4" t="s">
        <v>534</v>
      </c>
      <c r="V4" t="s">
        <v>519</v>
      </c>
      <c r="W4" t="s">
        <v>520</v>
      </c>
      <c r="X4" t="s">
        <v>532</v>
      </c>
      <c r="Y4" t="s">
        <v>532</v>
      </c>
      <c r="AA4" t="s">
        <v>80</v>
      </c>
      <c r="AC4" t="s">
        <v>535</v>
      </c>
      <c r="AE4" t="s">
        <v>536</v>
      </c>
    </row>
    <row r="5" spans="1:31" x14ac:dyDescent="0.25">
      <c r="A5" t="s">
        <v>537</v>
      </c>
      <c r="B5" t="s">
        <v>538</v>
      </c>
      <c r="C5" t="s">
        <v>539</v>
      </c>
      <c r="D5" t="s">
        <v>540</v>
      </c>
      <c r="E5" t="s">
        <v>541</v>
      </c>
      <c r="F5">
        <v>978</v>
      </c>
      <c r="G5" t="s">
        <v>542</v>
      </c>
      <c r="I5" t="s">
        <v>543</v>
      </c>
      <c r="K5" t="s">
        <v>131</v>
      </c>
      <c r="N5" s="5" t="s">
        <v>544</v>
      </c>
      <c r="O5" s="5" t="s">
        <v>545</v>
      </c>
      <c r="P5" t="s">
        <v>546</v>
      </c>
      <c r="S5" t="s">
        <v>447</v>
      </c>
      <c r="T5" t="s">
        <v>547</v>
      </c>
      <c r="U5" t="s">
        <v>548</v>
      </c>
      <c r="V5" t="s">
        <v>519</v>
      </c>
      <c r="W5" t="s">
        <v>447</v>
      </c>
      <c r="X5" t="s">
        <v>447</v>
      </c>
      <c r="Y5" t="s">
        <v>447</v>
      </c>
      <c r="AA5" t="s">
        <v>81</v>
      </c>
      <c r="AC5" t="s">
        <v>388</v>
      </c>
      <c r="AE5" t="s">
        <v>326</v>
      </c>
    </row>
    <row r="6" spans="1:31" x14ac:dyDescent="0.25">
      <c r="A6" t="s">
        <v>549</v>
      </c>
      <c r="B6" t="s">
        <v>550</v>
      </c>
      <c r="C6" t="s">
        <v>551</v>
      </c>
      <c r="D6" t="s">
        <v>552</v>
      </c>
      <c r="E6" t="s">
        <v>553</v>
      </c>
      <c r="F6">
        <v>8</v>
      </c>
      <c r="G6" t="s">
        <v>554</v>
      </c>
      <c r="I6" t="s">
        <v>67</v>
      </c>
      <c r="K6" t="s">
        <v>102</v>
      </c>
      <c r="N6" s="5" t="s">
        <v>555</v>
      </c>
      <c r="O6" s="5" t="s">
        <v>556</v>
      </c>
      <c r="P6" t="s">
        <v>557</v>
      </c>
      <c r="S6" t="s">
        <v>558</v>
      </c>
      <c r="T6" t="s">
        <v>559</v>
      </c>
      <c r="U6" t="s">
        <v>560</v>
      </c>
      <c r="V6" t="s">
        <v>519</v>
      </c>
      <c r="W6" t="s">
        <v>558</v>
      </c>
      <c r="X6" t="s">
        <v>558</v>
      </c>
      <c r="Y6" t="s">
        <v>558</v>
      </c>
      <c r="AA6" t="s">
        <v>341</v>
      </c>
      <c r="AC6" t="s">
        <v>561</v>
      </c>
      <c r="AE6" t="s">
        <v>562</v>
      </c>
    </row>
    <row r="7" spans="1:31" x14ac:dyDescent="0.25">
      <c r="A7" t="s">
        <v>563</v>
      </c>
      <c r="B7" t="s">
        <v>564</v>
      </c>
      <c r="C7" t="s">
        <v>565</v>
      </c>
      <c r="D7" t="s">
        <v>566</v>
      </c>
      <c r="E7" t="s">
        <v>567</v>
      </c>
      <c r="F7">
        <v>12</v>
      </c>
      <c r="G7" t="s">
        <v>568</v>
      </c>
      <c r="I7" t="s">
        <v>102</v>
      </c>
      <c r="K7" t="s">
        <v>103</v>
      </c>
      <c r="N7" s="5" t="s">
        <v>569</v>
      </c>
      <c r="O7" s="5" t="s">
        <v>570</v>
      </c>
      <c r="P7" t="s">
        <v>571</v>
      </c>
      <c r="S7" t="s">
        <v>572</v>
      </c>
      <c r="T7" t="s">
        <v>573</v>
      </c>
      <c r="U7" t="s">
        <v>574</v>
      </c>
      <c r="V7" t="s">
        <v>519</v>
      </c>
      <c r="W7" t="s">
        <v>575</v>
      </c>
      <c r="X7" t="s">
        <v>572</v>
      </c>
      <c r="Y7" t="s">
        <v>572</v>
      </c>
      <c r="AA7" t="s">
        <v>102</v>
      </c>
      <c r="AC7" t="s">
        <v>411</v>
      </c>
      <c r="AE7" t="s">
        <v>411</v>
      </c>
    </row>
    <row r="8" spans="1:31" x14ac:dyDescent="0.25">
      <c r="A8" t="s">
        <v>576</v>
      </c>
      <c r="B8" t="s">
        <v>577</v>
      </c>
      <c r="C8" t="s">
        <v>578</v>
      </c>
      <c r="D8" t="s">
        <v>579</v>
      </c>
      <c r="E8" t="s">
        <v>182</v>
      </c>
      <c r="F8">
        <v>840</v>
      </c>
      <c r="G8" t="s">
        <v>511</v>
      </c>
      <c r="N8" s="5" t="s">
        <v>580</v>
      </c>
      <c r="O8" s="5" t="s">
        <v>581</v>
      </c>
      <c r="P8" t="s">
        <v>582</v>
      </c>
      <c r="S8" t="s">
        <v>583</v>
      </c>
      <c r="T8" t="s">
        <v>584</v>
      </c>
      <c r="U8" t="s">
        <v>585</v>
      </c>
      <c r="V8" t="s">
        <v>519</v>
      </c>
      <c r="W8" t="s">
        <v>575</v>
      </c>
      <c r="X8" t="s">
        <v>583</v>
      </c>
      <c r="Y8" t="s">
        <v>583</v>
      </c>
      <c r="AA8" t="s">
        <v>586</v>
      </c>
      <c r="AC8" t="s">
        <v>102</v>
      </c>
    </row>
    <row r="9" spans="1:31" x14ac:dyDescent="0.25">
      <c r="A9" t="s">
        <v>587</v>
      </c>
      <c r="B9" t="s">
        <v>588</v>
      </c>
      <c r="C9" t="s">
        <v>589</v>
      </c>
      <c r="D9" t="s">
        <v>590</v>
      </c>
      <c r="E9" t="s">
        <v>541</v>
      </c>
      <c r="F9">
        <v>978</v>
      </c>
      <c r="G9" t="s">
        <v>542</v>
      </c>
      <c r="I9" s="1" t="s">
        <v>591</v>
      </c>
      <c r="N9" s="5" t="s">
        <v>592</v>
      </c>
      <c r="O9" s="5" t="s">
        <v>593</v>
      </c>
      <c r="P9" t="s">
        <v>594</v>
      </c>
      <c r="S9" t="s">
        <v>438</v>
      </c>
      <c r="T9" t="s">
        <v>595</v>
      </c>
      <c r="U9" t="s">
        <v>596</v>
      </c>
      <c r="V9" t="s">
        <v>519</v>
      </c>
      <c r="W9" t="s">
        <v>575</v>
      </c>
      <c r="X9" t="s">
        <v>597</v>
      </c>
      <c r="Y9" t="s">
        <v>438</v>
      </c>
      <c r="AA9" t="s">
        <v>411</v>
      </c>
    </row>
    <row r="10" spans="1:31" x14ac:dyDescent="0.25">
      <c r="A10" t="s">
        <v>598</v>
      </c>
      <c r="B10" t="s">
        <v>599</v>
      </c>
      <c r="C10" t="s">
        <v>600</v>
      </c>
      <c r="D10" t="s">
        <v>601</v>
      </c>
      <c r="E10" t="s">
        <v>602</v>
      </c>
      <c r="F10">
        <v>973</v>
      </c>
      <c r="G10" t="s">
        <v>603</v>
      </c>
      <c r="I10" s="178" t="s">
        <v>495</v>
      </c>
      <c r="J10" s="178" t="s">
        <v>496</v>
      </c>
      <c r="K10" s="179" t="s">
        <v>385</v>
      </c>
      <c r="N10" s="5" t="s">
        <v>604</v>
      </c>
      <c r="O10" s="5" t="s">
        <v>605</v>
      </c>
      <c r="P10" t="s">
        <v>606</v>
      </c>
      <c r="S10" t="s">
        <v>607</v>
      </c>
      <c r="T10" t="s">
        <v>608</v>
      </c>
      <c r="U10" t="s">
        <v>609</v>
      </c>
      <c r="V10" t="s">
        <v>519</v>
      </c>
      <c r="W10" t="s">
        <v>575</v>
      </c>
      <c r="X10" t="s">
        <v>597</v>
      </c>
      <c r="Y10" t="s">
        <v>607</v>
      </c>
    </row>
    <row r="11" spans="1:31" x14ac:dyDescent="0.25">
      <c r="A11" t="s">
        <v>610</v>
      </c>
      <c r="B11" t="s">
        <v>611</v>
      </c>
      <c r="C11" t="s">
        <v>612</v>
      </c>
      <c r="D11" t="s">
        <v>613</v>
      </c>
      <c r="E11" t="s">
        <v>614</v>
      </c>
      <c r="F11">
        <v>951</v>
      </c>
      <c r="G11" t="s">
        <v>615</v>
      </c>
      <c r="I11" s="2" t="s">
        <v>616</v>
      </c>
      <c r="J11" s="2">
        <v>784</v>
      </c>
      <c r="K11" s="3" t="s">
        <v>617</v>
      </c>
      <c r="N11" s="5" t="s">
        <v>618</v>
      </c>
      <c r="O11" s="5" t="s">
        <v>619</v>
      </c>
      <c r="P11" t="s">
        <v>620</v>
      </c>
      <c r="S11" t="s">
        <v>621</v>
      </c>
      <c r="T11" t="s">
        <v>622</v>
      </c>
      <c r="U11" t="s">
        <v>623</v>
      </c>
      <c r="V11" t="s">
        <v>519</v>
      </c>
      <c r="W11" t="s">
        <v>575</v>
      </c>
      <c r="X11" t="s">
        <v>597</v>
      </c>
      <c r="Y11" t="s">
        <v>621</v>
      </c>
    </row>
    <row r="12" spans="1:31" x14ac:dyDescent="0.25">
      <c r="A12" t="s">
        <v>624</v>
      </c>
      <c r="B12" t="s">
        <v>625</v>
      </c>
      <c r="C12" t="s">
        <v>626</v>
      </c>
      <c r="D12" t="s">
        <v>627</v>
      </c>
      <c r="E12" t="s">
        <v>614</v>
      </c>
      <c r="F12">
        <v>951</v>
      </c>
      <c r="G12" t="s">
        <v>615</v>
      </c>
      <c r="I12" s="2" t="s">
        <v>527</v>
      </c>
      <c r="J12" s="2">
        <v>971</v>
      </c>
      <c r="K12" s="3" t="s">
        <v>528</v>
      </c>
      <c r="N12" s="5" t="s">
        <v>628</v>
      </c>
      <c r="O12" s="5" t="s">
        <v>629</v>
      </c>
      <c r="P12" t="s">
        <v>630</v>
      </c>
      <c r="S12" t="s">
        <v>441</v>
      </c>
      <c r="T12" t="s">
        <v>631</v>
      </c>
      <c r="U12" t="s">
        <v>632</v>
      </c>
      <c r="V12" t="s">
        <v>519</v>
      </c>
      <c r="W12" t="s">
        <v>633</v>
      </c>
      <c r="X12" t="s">
        <v>441</v>
      </c>
      <c r="Y12" t="s">
        <v>441</v>
      </c>
    </row>
    <row r="13" spans="1:31" x14ac:dyDescent="0.25">
      <c r="A13" t="s">
        <v>634</v>
      </c>
      <c r="B13" t="s">
        <v>635</v>
      </c>
      <c r="C13" t="s">
        <v>636</v>
      </c>
      <c r="D13" t="s">
        <v>637</v>
      </c>
      <c r="E13" t="s">
        <v>638</v>
      </c>
      <c r="F13">
        <v>32</v>
      </c>
      <c r="G13" t="s">
        <v>639</v>
      </c>
      <c r="I13" s="2" t="s">
        <v>553</v>
      </c>
      <c r="J13" s="2">
        <v>8</v>
      </c>
      <c r="K13" s="3" t="s">
        <v>554</v>
      </c>
      <c r="N13" s="5" t="s">
        <v>640</v>
      </c>
      <c r="O13" s="5" t="s">
        <v>641</v>
      </c>
      <c r="P13" t="s">
        <v>642</v>
      </c>
      <c r="S13" t="s">
        <v>643</v>
      </c>
      <c r="T13" t="s">
        <v>644</v>
      </c>
      <c r="U13" t="s">
        <v>645</v>
      </c>
      <c r="V13" t="s">
        <v>519</v>
      </c>
      <c r="W13" t="s">
        <v>633</v>
      </c>
      <c r="X13" t="s">
        <v>643</v>
      </c>
      <c r="Y13" t="s">
        <v>643</v>
      </c>
    </row>
    <row r="14" spans="1:31" x14ac:dyDescent="0.25">
      <c r="A14" t="s">
        <v>646</v>
      </c>
      <c r="B14" t="s">
        <v>647</v>
      </c>
      <c r="C14" t="s">
        <v>648</v>
      </c>
      <c r="D14" t="s">
        <v>649</v>
      </c>
      <c r="E14" t="s">
        <v>650</v>
      </c>
      <c r="F14">
        <v>51</v>
      </c>
      <c r="G14" t="s">
        <v>651</v>
      </c>
      <c r="I14" s="2" t="s">
        <v>650</v>
      </c>
      <c r="J14" s="2">
        <v>51</v>
      </c>
      <c r="K14" s="3" t="s">
        <v>651</v>
      </c>
      <c r="N14" s="5" t="s">
        <v>652</v>
      </c>
      <c r="O14" s="5" t="s">
        <v>653</v>
      </c>
      <c r="P14" t="s">
        <v>654</v>
      </c>
      <c r="S14" t="s">
        <v>655</v>
      </c>
      <c r="T14" t="s">
        <v>656</v>
      </c>
      <c r="U14" t="s">
        <v>657</v>
      </c>
      <c r="V14" t="s">
        <v>519</v>
      </c>
      <c r="W14" t="s">
        <v>633</v>
      </c>
      <c r="X14" t="s">
        <v>655</v>
      </c>
      <c r="Y14" t="s">
        <v>655</v>
      </c>
    </row>
    <row r="15" spans="1:31" x14ac:dyDescent="0.25">
      <c r="A15" t="s">
        <v>658</v>
      </c>
      <c r="B15" t="s">
        <v>659</v>
      </c>
      <c r="C15" t="s">
        <v>660</v>
      </c>
      <c r="D15" t="s">
        <v>661</v>
      </c>
      <c r="E15" t="s">
        <v>662</v>
      </c>
      <c r="F15">
        <v>533</v>
      </c>
      <c r="G15" t="s">
        <v>663</v>
      </c>
      <c r="I15" s="2" t="s">
        <v>664</v>
      </c>
      <c r="J15" s="2">
        <v>532</v>
      </c>
      <c r="K15" s="3" t="s">
        <v>665</v>
      </c>
      <c r="N15" s="5" t="s">
        <v>666</v>
      </c>
      <c r="O15" s="5" t="s">
        <v>667</v>
      </c>
      <c r="P15" t="s">
        <v>668</v>
      </c>
      <c r="S15" t="s">
        <v>669</v>
      </c>
      <c r="T15" t="s">
        <v>670</v>
      </c>
      <c r="U15" t="s">
        <v>671</v>
      </c>
      <c r="V15" t="s">
        <v>519</v>
      </c>
      <c r="W15" t="s">
        <v>669</v>
      </c>
      <c r="X15" t="s">
        <v>669</v>
      </c>
      <c r="Y15" t="s">
        <v>669</v>
      </c>
    </row>
    <row r="16" spans="1:31" x14ac:dyDescent="0.25">
      <c r="A16" t="s">
        <v>672</v>
      </c>
      <c r="B16" t="s">
        <v>673</v>
      </c>
      <c r="C16" t="s">
        <v>674</v>
      </c>
      <c r="D16" t="s">
        <v>675</v>
      </c>
      <c r="E16" t="s">
        <v>676</v>
      </c>
      <c r="F16">
        <v>36</v>
      </c>
      <c r="G16" t="s">
        <v>677</v>
      </c>
      <c r="I16" s="2" t="s">
        <v>602</v>
      </c>
      <c r="J16" s="2">
        <v>973</v>
      </c>
      <c r="K16" s="3" t="s">
        <v>603</v>
      </c>
      <c r="N16" s="5" t="s">
        <v>678</v>
      </c>
      <c r="O16" s="5" t="s">
        <v>395</v>
      </c>
      <c r="P16" t="s">
        <v>180</v>
      </c>
      <c r="S16" t="s">
        <v>679</v>
      </c>
      <c r="T16" t="s">
        <v>680</v>
      </c>
      <c r="U16" t="s">
        <v>681</v>
      </c>
      <c r="V16" t="s">
        <v>682</v>
      </c>
      <c r="W16" t="s">
        <v>679</v>
      </c>
      <c r="X16" t="s">
        <v>679</v>
      </c>
      <c r="Y16" t="s">
        <v>679</v>
      </c>
    </row>
    <row r="17" spans="1:25" x14ac:dyDescent="0.25">
      <c r="A17" t="s">
        <v>683</v>
      </c>
      <c r="B17" t="s">
        <v>684</v>
      </c>
      <c r="C17" t="s">
        <v>685</v>
      </c>
      <c r="D17" t="s">
        <v>686</v>
      </c>
      <c r="E17" t="s">
        <v>541</v>
      </c>
      <c r="F17">
        <v>978</v>
      </c>
      <c r="G17" t="s">
        <v>542</v>
      </c>
      <c r="I17" s="2" t="s">
        <v>638</v>
      </c>
      <c r="J17" s="2">
        <v>32</v>
      </c>
      <c r="K17" s="3" t="s">
        <v>639</v>
      </c>
      <c r="N17" s="5" t="s">
        <v>687</v>
      </c>
      <c r="O17" s="5" t="s">
        <v>688</v>
      </c>
      <c r="P17" t="s">
        <v>689</v>
      </c>
      <c r="S17" t="s">
        <v>690</v>
      </c>
      <c r="T17" t="s">
        <v>691</v>
      </c>
      <c r="U17" t="s">
        <v>692</v>
      </c>
      <c r="V17" t="s">
        <v>693</v>
      </c>
      <c r="W17" t="s">
        <v>694</v>
      </c>
      <c r="X17" t="s">
        <v>695</v>
      </c>
      <c r="Y17" t="s">
        <v>690</v>
      </c>
    </row>
    <row r="18" spans="1:25" x14ac:dyDescent="0.25">
      <c r="A18" t="s">
        <v>696</v>
      </c>
      <c r="B18" t="s">
        <v>697</v>
      </c>
      <c r="C18" t="s">
        <v>698</v>
      </c>
      <c r="D18" t="s">
        <v>699</v>
      </c>
      <c r="E18" t="s">
        <v>700</v>
      </c>
      <c r="F18">
        <v>944</v>
      </c>
      <c r="G18" t="s">
        <v>701</v>
      </c>
      <c r="I18" s="2" t="s">
        <v>676</v>
      </c>
      <c r="J18" s="2">
        <v>36</v>
      </c>
      <c r="K18" s="3" t="s">
        <v>677</v>
      </c>
      <c r="N18" s="5" t="s">
        <v>702</v>
      </c>
      <c r="O18" s="5" t="s">
        <v>703</v>
      </c>
      <c r="P18" t="s">
        <v>704</v>
      </c>
      <c r="S18" t="s">
        <v>705</v>
      </c>
      <c r="T18" t="s">
        <v>706</v>
      </c>
      <c r="U18" t="s">
        <v>707</v>
      </c>
      <c r="V18" t="s">
        <v>693</v>
      </c>
      <c r="W18" t="s">
        <v>694</v>
      </c>
      <c r="X18" t="s">
        <v>695</v>
      </c>
      <c r="Y18" t="s">
        <v>705</v>
      </c>
    </row>
    <row r="19" spans="1:25" x14ac:dyDescent="0.25">
      <c r="A19" t="s">
        <v>708</v>
      </c>
      <c r="B19" t="s">
        <v>709</v>
      </c>
      <c r="C19" t="s">
        <v>710</v>
      </c>
      <c r="D19" t="s">
        <v>711</v>
      </c>
      <c r="E19" t="s">
        <v>712</v>
      </c>
      <c r="F19">
        <v>44</v>
      </c>
      <c r="G19" t="s">
        <v>713</v>
      </c>
      <c r="I19" s="2" t="s">
        <v>662</v>
      </c>
      <c r="J19" s="2">
        <v>533</v>
      </c>
      <c r="K19" s="3" t="s">
        <v>663</v>
      </c>
      <c r="N19" s="5" t="s">
        <v>714</v>
      </c>
      <c r="O19" s="5" t="s">
        <v>715</v>
      </c>
      <c r="P19" t="s">
        <v>716</v>
      </c>
      <c r="S19" t="s">
        <v>717</v>
      </c>
      <c r="T19" t="s">
        <v>718</v>
      </c>
      <c r="U19" t="s">
        <v>719</v>
      </c>
      <c r="V19" t="s">
        <v>693</v>
      </c>
      <c r="W19" t="s">
        <v>694</v>
      </c>
      <c r="X19" t="s">
        <v>717</v>
      </c>
      <c r="Y19" t="s">
        <v>717</v>
      </c>
    </row>
    <row r="20" spans="1:25" x14ac:dyDescent="0.25">
      <c r="A20" t="s">
        <v>720</v>
      </c>
      <c r="B20" t="s">
        <v>721</v>
      </c>
      <c r="C20" t="s">
        <v>722</v>
      </c>
      <c r="D20" t="s">
        <v>723</v>
      </c>
      <c r="E20" t="s">
        <v>724</v>
      </c>
      <c r="F20">
        <v>48</v>
      </c>
      <c r="G20" t="s">
        <v>725</v>
      </c>
      <c r="I20" s="2" t="s">
        <v>700</v>
      </c>
      <c r="J20" s="2">
        <v>944</v>
      </c>
      <c r="K20" s="3" t="s">
        <v>701</v>
      </c>
      <c r="N20" s="5" t="s">
        <v>726</v>
      </c>
      <c r="O20" s="5" t="s">
        <v>387</v>
      </c>
      <c r="P20" t="s">
        <v>186</v>
      </c>
      <c r="S20" t="s">
        <v>435</v>
      </c>
      <c r="T20" t="s">
        <v>727</v>
      </c>
      <c r="U20" t="s">
        <v>728</v>
      </c>
      <c r="V20" t="s">
        <v>693</v>
      </c>
      <c r="W20" t="s">
        <v>694</v>
      </c>
      <c r="X20" t="s">
        <v>729</v>
      </c>
      <c r="Y20" t="s">
        <v>435</v>
      </c>
    </row>
    <row r="21" spans="1:25" x14ac:dyDescent="0.25">
      <c r="A21" t="s">
        <v>730</v>
      </c>
      <c r="B21" t="s">
        <v>731</v>
      </c>
      <c r="C21" t="s">
        <v>732</v>
      </c>
      <c r="D21" t="s">
        <v>733</v>
      </c>
      <c r="E21" t="s">
        <v>734</v>
      </c>
      <c r="F21">
        <v>50</v>
      </c>
      <c r="G21" t="s">
        <v>735</v>
      </c>
      <c r="I21" s="2" t="s">
        <v>736</v>
      </c>
      <c r="J21" s="2">
        <v>977</v>
      </c>
      <c r="K21" s="3" t="s">
        <v>737</v>
      </c>
      <c r="N21" s="5" t="s">
        <v>738</v>
      </c>
      <c r="O21" s="5" t="s">
        <v>739</v>
      </c>
      <c r="P21" t="s">
        <v>740</v>
      </c>
      <c r="S21" t="s">
        <v>741</v>
      </c>
      <c r="T21" t="s">
        <v>742</v>
      </c>
      <c r="U21" t="s">
        <v>743</v>
      </c>
      <c r="V21" t="s">
        <v>693</v>
      </c>
      <c r="W21" t="s">
        <v>694</v>
      </c>
      <c r="X21" t="s">
        <v>729</v>
      </c>
      <c r="Y21" t="s">
        <v>741</v>
      </c>
    </row>
    <row r="22" spans="1:25" x14ac:dyDescent="0.25">
      <c r="A22" t="s">
        <v>744</v>
      </c>
      <c r="B22" t="s">
        <v>745</v>
      </c>
      <c r="C22" t="s">
        <v>746</v>
      </c>
      <c r="D22" t="s">
        <v>747</v>
      </c>
      <c r="E22" t="s">
        <v>748</v>
      </c>
      <c r="F22">
        <v>52</v>
      </c>
      <c r="G22" t="s">
        <v>749</v>
      </c>
      <c r="I22" s="2" t="s">
        <v>748</v>
      </c>
      <c r="J22" s="2">
        <v>52</v>
      </c>
      <c r="K22" s="3" t="s">
        <v>749</v>
      </c>
      <c r="N22" s="5" t="s">
        <v>750</v>
      </c>
      <c r="O22" s="5" t="s">
        <v>751</v>
      </c>
      <c r="P22" t="s">
        <v>752</v>
      </c>
      <c r="S22" t="s">
        <v>753</v>
      </c>
      <c r="T22" t="s">
        <v>754</v>
      </c>
      <c r="U22" t="s">
        <v>755</v>
      </c>
      <c r="V22" t="s">
        <v>693</v>
      </c>
      <c r="W22" t="s">
        <v>694</v>
      </c>
      <c r="X22" t="s">
        <v>729</v>
      </c>
      <c r="Y22" t="s">
        <v>756</v>
      </c>
    </row>
    <row r="23" spans="1:25" x14ac:dyDescent="0.25">
      <c r="A23" t="s">
        <v>757</v>
      </c>
      <c r="B23" t="s">
        <v>758</v>
      </c>
      <c r="C23" t="s">
        <v>759</v>
      </c>
      <c r="D23" t="s">
        <v>760</v>
      </c>
      <c r="E23" t="s">
        <v>761</v>
      </c>
      <c r="F23">
        <v>974</v>
      </c>
      <c r="G23" t="s">
        <v>762</v>
      </c>
      <c r="I23" s="2" t="s">
        <v>734</v>
      </c>
      <c r="J23" s="2">
        <v>50</v>
      </c>
      <c r="K23" s="3" t="s">
        <v>735</v>
      </c>
      <c r="N23" s="5" t="s">
        <v>763</v>
      </c>
      <c r="O23" s="5" t="s">
        <v>764</v>
      </c>
      <c r="P23" t="s">
        <v>765</v>
      </c>
      <c r="S23" t="s">
        <v>766</v>
      </c>
      <c r="T23" t="s">
        <v>767</v>
      </c>
      <c r="U23" t="s">
        <v>768</v>
      </c>
      <c r="V23" t="s">
        <v>693</v>
      </c>
      <c r="W23" t="s">
        <v>694</v>
      </c>
      <c r="X23" t="s">
        <v>729</v>
      </c>
      <c r="Y23" t="s">
        <v>756</v>
      </c>
    </row>
    <row r="24" spans="1:25" x14ac:dyDescent="0.25">
      <c r="A24" t="s">
        <v>769</v>
      </c>
      <c r="B24" t="s">
        <v>770</v>
      </c>
      <c r="C24" t="s">
        <v>771</v>
      </c>
      <c r="D24" t="s">
        <v>772</v>
      </c>
      <c r="E24" t="s">
        <v>541</v>
      </c>
      <c r="F24">
        <v>978</v>
      </c>
      <c r="G24" t="s">
        <v>542</v>
      </c>
      <c r="I24" s="2" t="s">
        <v>773</v>
      </c>
      <c r="J24" s="2">
        <v>975</v>
      </c>
      <c r="K24" s="3" t="s">
        <v>774</v>
      </c>
      <c r="N24" s="5" t="s">
        <v>775</v>
      </c>
      <c r="O24" s="5" t="s">
        <v>393</v>
      </c>
      <c r="P24" t="s">
        <v>184</v>
      </c>
      <c r="S24" t="s">
        <v>776</v>
      </c>
      <c r="T24" t="s">
        <v>777</v>
      </c>
      <c r="U24" t="s">
        <v>778</v>
      </c>
      <c r="V24" t="s">
        <v>693</v>
      </c>
      <c r="W24" t="s">
        <v>694</v>
      </c>
      <c r="X24" t="s">
        <v>729</v>
      </c>
      <c r="Y24" t="s">
        <v>776</v>
      </c>
    </row>
    <row r="25" spans="1:25" x14ac:dyDescent="0.25">
      <c r="A25" t="s">
        <v>779</v>
      </c>
      <c r="B25" t="s">
        <v>780</v>
      </c>
      <c r="C25" t="s">
        <v>781</v>
      </c>
      <c r="D25" t="s">
        <v>782</v>
      </c>
      <c r="E25" t="s">
        <v>783</v>
      </c>
      <c r="F25">
        <v>84</v>
      </c>
      <c r="G25" t="s">
        <v>784</v>
      </c>
      <c r="I25" s="2" t="s">
        <v>724</v>
      </c>
      <c r="J25" s="2">
        <v>48</v>
      </c>
      <c r="K25" s="3" t="s">
        <v>725</v>
      </c>
      <c r="N25" s="5" t="s">
        <v>785</v>
      </c>
      <c r="O25" s="5" t="s">
        <v>786</v>
      </c>
      <c r="P25" t="s">
        <v>787</v>
      </c>
      <c r="S25" t="s">
        <v>445</v>
      </c>
      <c r="T25" t="s">
        <v>788</v>
      </c>
      <c r="U25" t="s">
        <v>789</v>
      </c>
      <c r="V25" t="s">
        <v>693</v>
      </c>
      <c r="W25" t="s">
        <v>694</v>
      </c>
      <c r="X25" t="s">
        <v>729</v>
      </c>
      <c r="Y25" t="s">
        <v>445</v>
      </c>
    </row>
    <row r="26" spans="1:25" x14ac:dyDescent="0.25">
      <c r="A26" t="s">
        <v>790</v>
      </c>
      <c r="B26" t="s">
        <v>791</v>
      </c>
      <c r="C26" t="s">
        <v>792</v>
      </c>
      <c r="D26" t="s">
        <v>793</v>
      </c>
      <c r="E26" t="s">
        <v>794</v>
      </c>
      <c r="F26">
        <v>952</v>
      </c>
      <c r="G26" t="s">
        <v>795</v>
      </c>
      <c r="I26" s="2" t="s">
        <v>796</v>
      </c>
      <c r="J26" s="2">
        <v>108</v>
      </c>
      <c r="K26" s="3" t="s">
        <v>797</v>
      </c>
      <c r="N26" s="5" t="s">
        <v>798</v>
      </c>
      <c r="O26" s="5" t="s">
        <v>799</v>
      </c>
      <c r="P26" t="s">
        <v>800</v>
      </c>
      <c r="S26" t="s">
        <v>801</v>
      </c>
      <c r="T26" t="s">
        <v>802</v>
      </c>
      <c r="U26" t="s">
        <v>803</v>
      </c>
      <c r="V26" t="s">
        <v>693</v>
      </c>
      <c r="W26" t="s">
        <v>804</v>
      </c>
      <c r="X26" t="s">
        <v>801</v>
      </c>
      <c r="Y26" t="s">
        <v>801</v>
      </c>
    </row>
    <row r="27" spans="1:25" x14ac:dyDescent="0.25">
      <c r="A27" t="s">
        <v>805</v>
      </c>
      <c r="B27" t="s">
        <v>806</v>
      </c>
      <c r="C27" t="s">
        <v>807</v>
      </c>
      <c r="D27" t="s">
        <v>808</v>
      </c>
      <c r="E27" t="s">
        <v>809</v>
      </c>
      <c r="F27">
        <v>60</v>
      </c>
      <c r="G27" t="s">
        <v>810</v>
      </c>
      <c r="I27" s="2" t="s">
        <v>809</v>
      </c>
      <c r="J27" s="2">
        <v>60</v>
      </c>
      <c r="K27" s="3" t="s">
        <v>810</v>
      </c>
      <c r="N27" s="5" t="s">
        <v>811</v>
      </c>
      <c r="O27" s="5" t="s">
        <v>812</v>
      </c>
      <c r="P27" t="s">
        <v>813</v>
      </c>
      <c r="S27" t="s">
        <v>814</v>
      </c>
      <c r="T27" t="s">
        <v>815</v>
      </c>
      <c r="U27" t="s">
        <v>816</v>
      </c>
      <c r="V27" t="s">
        <v>693</v>
      </c>
      <c r="W27" t="s">
        <v>804</v>
      </c>
      <c r="X27" t="s">
        <v>814</v>
      </c>
      <c r="Y27" t="s">
        <v>814</v>
      </c>
    </row>
    <row r="28" spans="1:25" x14ac:dyDescent="0.25">
      <c r="A28" t="s">
        <v>817</v>
      </c>
      <c r="B28" t="s">
        <v>818</v>
      </c>
      <c r="C28" t="s">
        <v>819</v>
      </c>
      <c r="D28" t="s">
        <v>820</v>
      </c>
      <c r="E28" t="s">
        <v>819</v>
      </c>
      <c r="F28">
        <v>64</v>
      </c>
      <c r="G28" t="s">
        <v>821</v>
      </c>
      <c r="I28" s="2" t="s">
        <v>822</v>
      </c>
      <c r="J28" s="2">
        <v>96</v>
      </c>
      <c r="K28" s="3" t="s">
        <v>823</v>
      </c>
      <c r="N28" s="5" t="s">
        <v>824</v>
      </c>
      <c r="O28" s="5" t="s">
        <v>825</v>
      </c>
      <c r="P28" t="s">
        <v>826</v>
      </c>
      <c r="S28" t="s">
        <v>827</v>
      </c>
      <c r="T28" t="s">
        <v>828</v>
      </c>
      <c r="U28" t="s">
        <v>829</v>
      </c>
      <c r="V28" t="s">
        <v>693</v>
      </c>
      <c r="W28" t="s">
        <v>827</v>
      </c>
      <c r="X28" t="s">
        <v>827</v>
      </c>
      <c r="Y28" t="s">
        <v>827</v>
      </c>
    </row>
    <row r="29" spans="1:25" x14ac:dyDescent="0.25">
      <c r="A29" t="s">
        <v>830</v>
      </c>
      <c r="B29" t="s">
        <v>831</v>
      </c>
      <c r="C29" t="s">
        <v>832</v>
      </c>
      <c r="D29" t="s">
        <v>833</v>
      </c>
      <c r="E29" t="s">
        <v>834</v>
      </c>
      <c r="F29">
        <v>68</v>
      </c>
      <c r="G29" t="s">
        <v>835</v>
      </c>
      <c r="I29" s="2" t="s">
        <v>834</v>
      </c>
      <c r="J29" s="2">
        <v>68</v>
      </c>
      <c r="K29" s="3" t="s">
        <v>835</v>
      </c>
      <c r="N29" s="5" t="s">
        <v>836</v>
      </c>
      <c r="O29" s="5" t="s">
        <v>837</v>
      </c>
      <c r="P29" t="s">
        <v>838</v>
      </c>
      <c r="S29" t="s">
        <v>839</v>
      </c>
      <c r="T29" t="s">
        <v>840</v>
      </c>
      <c r="U29" t="s">
        <v>841</v>
      </c>
      <c r="V29" t="s">
        <v>693</v>
      </c>
      <c r="W29" t="s">
        <v>839</v>
      </c>
      <c r="X29" t="s">
        <v>839</v>
      </c>
      <c r="Y29" t="s">
        <v>839</v>
      </c>
    </row>
    <row r="30" spans="1:25" x14ac:dyDescent="0.25">
      <c r="A30" t="s">
        <v>842</v>
      </c>
      <c r="B30" t="s">
        <v>843</v>
      </c>
      <c r="C30" t="s">
        <v>844</v>
      </c>
      <c r="D30" t="s">
        <v>845</v>
      </c>
      <c r="E30" t="s">
        <v>736</v>
      </c>
      <c r="F30">
        <v>977</v>
      </c>
      <c r="G30" t="s">
        <v>737</v>
      </c>
      <c r="I30" s="2" t="s">
        <v>846</v>
      </c>
      <c r="J30" s="2">
        <v>986</v>
      </c>
      <c r="K30" s="3" t="s">
        <v>847</v>
      </c>
      <c r="N30" s="5" t="s">
        <v>848</v>
      </c>
      <c r="O30" s="5" t="s">
        <v>849</v>
      </c>
      <c r="P30" t="s">
        <v>850</v>
      </c>
      <c r="S30" t="s">
        <v>851</v>
      </c>
      <c r="T30" t="s">
        <v>851</v>
      </c>
      <c r="U30" t="s">
        <v>851</v>
      </c>
      <c r="V30" t="s">
        <v>851</v>
      </c>
      <c r="W30" t="s">
        <v>851</v>
      </c>
      <c r="X30" t="s">
        <v>851</v>
      </c>
      <c r="Y30" t="s">
        <v>851</v>
      </c>
    </row>
    <row r="31" spans="1:25" x14ac:dyDescent="0.25">
      <c r="A31" t="s">
        <v>852</v>
      </c>
      <c r="B31" t="s">
        <v>853</v>
      </c>
      <c r="C31" t="s">
        <v>854</v>
      </c>
      <c r="D31" t="s">
        <v>855</v>
      </c>
      <c r="E31" t="s">
        <v>856</v>
      </c>
      <c r="F31">
        <v>72</v>
      </c>
      <c r="G31" t="s">
        <v>857</v>
      </c>
      <c r="I31" s="2" t="s">
        <v>712</v>
      </c>
      <c r="J31" s="2">
        <v>44</v>
      </c>
      <c r="K31" s="3" t="s">
        <v>713</v>
      </c>
      <c r="N31" s="5" t="s">
        <v>858</v>
      </c>
      <c r="O31" s="5" t="s">
        <v>859</v>
      </c>
      <c r="P31" t="s">
        <v>860</v>
      </c>
    </row>
    <row r="32" spans="1:25" x14ac:dyDescent="0.25">
      <c r="A32" t="s">
        <v>861</v>
      </c>
      <c r="B32" t="s">
        <v>862</v>
      </c>
      <c r="C32" t="s">
        <v>863</v>
      </c>
      <c r="D32" t="s">
        <v>864</v>
      </c>
      <c r="E32" t="s">
        <v>846</v>
      </c>
      <c r="F32">
        <v>986</v>
      </c>
      <c r="G32" t="s">
        <v>847</v>
      </c>
      <c r="I32" s="2" t="s">
        <v>819</v>
      </c>
      <c r="J32" s="2">
        <v>64</v>
      </c>
      <c r="K32" s="3" t="s">
        <v>821</v>
      </c>
      <c r="N32" s="5" t="s">
        <v>865</v>
      </c>
      <c r="O32" s="5" t="s">
        <v>866</v>
      </c>
      <c r="P32" t="s">
        <v>867</v>
      </c>
    </row>
    <row r="33" spans="1:16" x14ac:dyDescent="0.25">
      <c r="A33" t="s">
        <v>868</v>
      </c>
      <c r="B33" t="s">
        <v>869</v>
      </c>
      <c r="C33" t="s">
        <v>870</v>
      </c>
      <c r="D33" t="s">
        <v>871</v>
      </c>
      <c r="E33" t="s">
        <v>182</v>
      </c>
      <c r="F33">
        <v>840</v>
      </c>
      <c r="G33" t="s">
        <v>511</v>
      </c>
      <c r="I33" s="2" t="s">
        <v>856</v>
      </c>
      <c r="J33" s="2">
        <v>72</v>
      </c>
      <c r="K33" s="3" t="s">
        <v>857</v>
      </c>
      <c r="N33" s="5" t="s">
        <v>872</v>
      </c>
      <c r="O33" s="5" t="s">
        <v>873</v>
      </c>
      <c r="P33" t="s">
        <v>874</v>
      </c>
    </row>
    <row r="34" spans="1:16" x14ac:dyDescent="0.25">
      <c r="A34" t="s">
        <v>875</v>
      </c>
      <c r="B34" t="s">
        <v>876</v>
      </c>
      <c r="C34" t="s">
        <v>877</v>
      </c>
      <c r="D34" t="s">
        <v>878</v>
      </c>
      <c r="E34" t="s">
        <v>182</v>
      </c>
      <c r="F34">
        <v>840</v>
      </c>
      <c r="G34" t="s">
        <v>511</v>
      </c>
      <c r="I34" s="2" t="s">
        <v>761</v>
      </c>
      <c r="J34" s="2">
        <v>974</v>
      </c>
      <c r="K34" s="3" t="s">
        <v>762</v>
      </c>
      <c r="N34" s="5" t="s">
        <v>879</v>
      </c>
      <c r="O34" s="5" t="s">
        <v>880</v>
      </c>
      <c r="P34" t="s">
        <v>881</v>
      </c>
    </row>
    <row r="35" spans="1:16" x14ac:dyDescent="0.25">
      <c r="A35" t="s">
        <v>882</v>
      </c>
      <c r="B35" t="s">
        <v>883</v>
      </c>
      <c r="C35" t="s">
        <v>884</v>
      </c>
      <c r="D35" t="s">
        <v>885</v>
      </c>
      <c r="E35" t="s">
        <v>822</v>
      </c>
      <c r="F35">
        <v>96</v>
      </c>
      <c r="G35" t="s">
        <v>823</v>
      </c>
      <c r="I35" s="2" t="s">
        <v>783</v>
      </c>
      <c r="J35" s="2">
        <v>84</v>
      </c>
      <c r="K35" s="3" t="s">
        <v>784</v>
      </c>
      <c r="N35" s="5" t="s">
        <v>886</v>
      </c>
      <c r="O35" s="5" t="s">
        <v>887</v>
      </c>
      <c r="P35" t="s">
        <v>888</v>
      </c>
    </row>
    <row r="36" spans="1:16" x14ac:dyDescent="0.25">
      <c r="A36" t="s">
        <v>889</v>
      </c>
      <c r="B36" t="s">
        <v>890</v>
      </c>
      <c r="C36" t="s">
        <v>891</v>
      </c>
      <c r="D36" t="s">
        <v>892</v>
      </c>
      <c r="E36" t="s">
        <v>773</v>
      </c>
      <c r="F36">
        <v>975</v>
      </c>
      <c r="G36" t="s">
        <v>774</v>
      </c>
      <c r="I36" s="2" t="s">
        <v>893</v>
      </c>
      <c r="J36" s="2">
        <v>124</v>
      </c>
      <c r="K36" s="3" t="s">
        <v>894</v>
      </c>
      <c r="N36" s="5" t="s">
        <v>895</v>
      </c>
      <c r="O36" s="5" t="s">
        <v>896</v>
      </c>
      <c r="P36" t="s">
        <v>897</v>
      </c>
    </row>
    <row r="37" spans="1:16" x14ac:dyDescent="0.25">
      <c r="A37" t="s">
        <v>898</v>
      </c>
      <c r="B37" t="s">
        <v>899</v>
      </c>
      <c r="C37" t="s">
        <v>900</v>
      </c>
      <c r="D37" t="s">
        <v>901</v>
      </c>
      <c r="E37" t="s">
        <v>794</v>
      </c>
      <c r="F37">
        <v>952</v>
      </c>
      <c r="G37" t="s">
        <v>795</v>
      </c>
      <c r="I37" s="2" t="s">
        <v>902</v>
      </c>
      <c r="J37" s="2">
        <v>976</v>
      </c>
      <c r="K37" s="3" t="s">
        <v>903</v>
      </c>
      <c r="N37" s="5" t="s">
        <v>904</v>
      </c>
      <c r="O37" s="5" t="s">
        <v>905</v>
      </c>
      <c r="P37" t="s">
        <v>906</v>
      </c>
    </row>
    <row r="38" spans="1:16" x14ac:dyDescent="0.25">
      <c r="A38" t="s">
        <v>907</v>
      </c>
      <c r="B38" t="s">
        <v>908</v>
      </c>
      <c r="C38" t="s">
        <v>909</v>
      </c>
      <c r="D38" t="s">
        <v>910</v>
      </c>
      <c r="E38" t="s">
        <v>796</v>
      </c>
      <c r="F38">
        <v>108</v>
      </c>
      <c r="G38" t="s">
        <v>797</v>
      </c>
      <c r="I38" s="2" t="s">
        <v>911</v>
      </c>
      <c r="J38" s="2">
        <v>756</v>
      </c>
      <c r="K38" s="3" t="s">
        <v>912</v>
      </c>
      <c r="N38" s="5" t="s">
        <v>913</v>
      </c>
      <c r="O38" s="5" t="s">
        <v>914</v>
      </c>
      <c r="P38" t="s">
        <v>915</v>
      </c>
    </row>
    <row r="39" spans="1:16" x14ac:dyDescent="0.25">
      <c r="A39" t="s">
        <v>916</v>
      </c>
      <c r="B39" t="s">
        <v>917</v>
      </c>
      <c r="C39" t="s">
        <v>918</v>
      </c>
      <c r="D39" t="s">
        <v>919</v>
      </c>
      <c r="E39" t="s">
        <v>920</v>
      </c>
      <c r="F39">
        <v>116</v>
      </c>
      <c r="G39" t="s">
        <v>921</v>
      </c>
      <c r="I39" s="2" t="s">
        <v>922</v>
      </c>
      <c r="J39" s="2">
        <v>990</v>
      </c>
      <c r="K39" s="3" t="s">
        <v>923</v>
      </c>
      <c r="N39" s="5" t="s">
        <v>924</v>
      </c>
      <c r="O39" s="5" t="s">
        <v>925</v>
      </c>
      <c r="P39" t="s">
        <v>926</v>
      </c>
    </row>
    <row r="40" spans="1:16" x14ac:dyDescent="0.25">
      <c r="A40" t="s">
        <v>927</v>
      </c>
      <c r="B40" t="s">
        <v>928</v>
      </c>
      <c r="C40" t="s">
        <v>929</v>
      </c>
      <c r="D40" t="s">
        <v>930</v>
      </c>
      <c r="E40" t="s">
        <v>931</v>
      </c>
      <c r="F40">
        <v>950</v>
      </c>
      <c r="G40" t="s">
        <v>932</v>
      </c>
      <c r="I40" s="2" t="s">
        <v>933</v>
      </c>
      <c r="J40" s="2">
        <v>0</v>
      </c>
      <c r="K40" s="3" t="s">
        <v>934</v>
      </c>
      <c r="N40" s="5" t="s">
        <v>935</v>
      </c>
      <c r="O40" s="5" t="s">
        <v>936</v>
      </c>
      <c r="P40" t="s">
        <v>937</v>
      </c>
    </row>
    <row r="41" spans="1:16" x14ac:dyDescent="0.25">
      <c r="A41" t="s">
        <v>938</v>
      </c>
      <c r="B41" t="s">
        <v>939</v>
      </c>
      <c r="C41" t="s">
        <v>940</v>
      </c>
      <c r="D41" t="s">
        <v>941</v>
      </c>
      <c r="E41" t="s">
        <v>893</v>
      </c>
      <c r="F41">
        <v>124</v>
      </c>
      <c r="G41" t="s">
        <v>894</v>
      </c>
      <c r="I41" s="2" t="s">
        <v>942</v>
      </c>
      <c r="J41" s="2">
        <v>170</v>
      </c>
      <c r="K41" s="3" t="s">
        <v>943</v>
      </c>
      <c r="N41" s="5" t="s">
        <v>944</v>
      </c>
      <c r="O41" s="5" t="s">
        <v>945</v>
      </c>
      <c r="P41" t="s">
        <v>946</v>
      </c>
    </row>
    <row r="42" spans="1:16" x14ac:dyDescent="0.25">
      <c r="A42" t="s">
        <v>947</v>
      </c>
      <c r="B42" t="s">
        <v>948</v>
      </c>
      <c r="C42" t="s">
        <v>949</v>
      </c>
      <c r="D42" t="s">
        <v>950</v>
      </c>
      <c r="E42" t="s">
        <v>951</v>
      </c>
      <c r="F42">
        <v>132</v>
      </c>
      <c r="G42" t="s">
        <v>952</v>
      </c>
      <c r="I42" s="2" t="s">
        <v>953</v>
      </c>
      <c r="J42" s="2">
        <v>188</v>
      </c>
      <c r="K42" s="3" t="s">
        <v>954</v>
      </c>
      <c r="N42" s="5" t="s">
        <v>955</v>
      </c>
      <c r="O42" s="5" t="s">
        <v>956</v>
      </c>
      <c r="P42" t="s">
        <v>957</v>
      </c>
    </row>
    <row r="43" spans="1:16" x14ac:dyDescent="0.25">
      <c r="A43" t="s">
        <v>958</v>
      </c>
      <c r="B43" t="s">
        <v>959</v>
      </c>
      <c r="C43" t="s">
        <v>960</v>
      </c>
      <c r="D43" t="s">
        <v>961</v>
      </c>
      <c r="E43" t="s">
        <v>962</v>
      </c>
      <c r="F43">
        <v>136</v>
      </c>
      <c r="G43" t="s">
        <v>963</v>
      </c>
      <c r="I43" s="2" t="s">
        <v>964</v>
      </c>
      <c r="J43" s="2">
        <v>931</v>
      </c>
      <c r="K43" s="3" t="s">
        <v>965</v>
      </c>
      <c r="N43" s="5" t="s">
        <v>966</v>
      </c>
      <c r="O43" s="5" t="s">
        <v>967</v>
      </c>
      <c r="P43" t="s">
        <v>968</v>
      </c>
    </row>
    <row r="44" spans="1:16" x14ac:dyDescent="0.25">
      <c r="A44" t="s">
        <v>969</v>
      </c>
      <c r="B44" t="s">
        <v>970</v>
      </c>
      <c r="C44" t="s">
        <v>971</v>
      </c>
      <c r="D44" t="s">
        <v>972</v>
      </c>
      <c r="E44" t="s">
        <v>931</v>
      </c>
      <c r="F44">
        <v>950</v>
      </c>
      <c r="G44" t="s">
        <v>932</v>
      </c>
      <c r="I44" s="2" t="s">
        <v>951</v>
      </c>
      <c r="J44" s="2">
        <v>132</v>
      </c>
      <c r="K44" s="3" t="s">
        <v>952</v>
      </c>
      <c r="N44" s="5" t="s">
        <v>973</v>
      </c>
      <c r="O44" s="5" t="s">
        <v>974</v>
      </c>
      <c r="P44" t="s">
        <v>975</v>
      </c>
    </row>
    <row r="45" spans="1:16" x14ac:dyDescent="0.25">
      <c r="A45" t="s">
        <v>976</v>
      </c>
      <c r="B45" t="s">
        <v>977</v>
      </c>
      <c r="C45" t="s">
        <v>978</v>
      </c>
      <c r="D45" t="s">
        <v>979</v>
      </c>
      <c r="E45" t="s">
        <v>931</v>
      </c>
      <c r="F45">
        <v>950</v>
      </c>
      <c r="G45" t="s">
        <v>932</v>
      </c>
      <c r="I45" s="2" t="s">
        <v>980</v>
      </c>
      <c r="J45" s="2">
        <v>203</v>
      </c>
      <c r="K45" s="3" t="s">
        <v>981</v>
      </c>
      <c r="N45" s="5" t="s">
        <v>982</v>
      </c>
      <c r="O45" s="5" t="s">
        <v>983</v>
      </c>
      <c r="P45" t="s">
        <v>984</v>
      </c>
    </row>
    <row r="46" spans="1:16" x14ac:dyDescent="0.25">
      <c r="A46" t="s">
        <v>985</v>
      </c>
      <c r="B46" t="s">
        <v>986</v>
      </c>
      <c r="C46" t="s">
        <v>987</v>
      </c>
      <c r="D46" t="s">
        <v>988</v>
      </c>
      <c r="E46" t="s">
        <v>922</v>
      </c>
      <c r="F46">
        <v>990</v>
      </c>
      <c r="G46" t="s">
        <v>923</v>
      </c>
      <c r="I46" s="2" t="s">
        <v>989</v>
      </c>
      <c r="J46" s="2">
        <v>262</v>
      </c>
      <c r="K46" s="3" t="s">
        <v>990</v>
      </c>
      <c r="N46" s="5" t="s">
        <v>991</v>
      </c>
      <c r="O46" s="5" t="s">
        <v>992</v>
      </c>
      <c r="P46" t="s">
        <v>993</v>
      </c>
    </row>
    <row r="47" spans="1:16" x14ac:dyDescent="0.25">
      <c r="A47" t="s">
        <v>994</v>
      </c>
      <c r="B47" t="s">
        <v>995</v>
      </c>
      <c r="C47" t="s">
        <v>996</v>
      </c>
      <c r="D47" t="s">
        <v>997</v>
      </c>
      <c r="E47" t="s">
        <v>933</v>
      </c>
      <c r="F47">
        <v>0</v>
      </c>
      <c r="G47" t="s">
        <v>934</v>
      </c>
      <c r="I47" s="2" t="s">
        <v>998</v>
      </c>
      <c r="J47" s="2">
        <v>208</v>
      </c>
      <c r="K47" s="3" t="s">
        <v>999</v>
      </c>
      <c r="N47" s="5" t="s">
        <v>1000</v>
      </c>
      <c r="O47" s="5" t="s">
        <v>1001</v>
      </c>
      <c r="P47" t="s">
        <v>1002</v>
      </c>
    </row>
    <row r="48" spans="1:16" x14ac:dyDescent="0.25">
      <c r="A48" t="s">
        <v>1003</v>
      </c>
      <c r="B48" t="s">
        <v>1004</v>
      </c>
      <c r="C48" t="s">
        <v>1005</v>
      </c>
      <c r="D48" t="s">
        <v>1006</v>
      </c>
      <c r="E48" t="s">
        <v>676</v>
      </c>
      <c r="F48">
        <v>36</v>
      </c>
      <c r="G48" t="s">
        <v>677</v>
      </c>
      <c r="I48" s="2" t="s">
        <v>1007</v>
      </c>
      <c r="J48" s="2">
        <v>214</v>
      </c>
      <c r="K48" s="3" t="s">
        <v>1008</v>
      </c>
      <c r="N48" s="5" t="s">
        <v>1009</v>
      </c>
      <c r="O48" s="5" t="s">
        <v>1010</v>
      </c>
      <c r="P48" t="s">
        <v>1011</v>
      </c>
    </row>
    <row r="49" spans="1:16" x14ac:dyDescent="0.25">
      <c r="A49" t="s">
        <v>1012</v>
      </c>
      <c r="B49" t="s">
        <v>1013</v>
      </c>
      <c r="C49" t="s">
        <v>1014</v>
      </c>
      <c r="D49" t="s">
        <v>1015</v>
      </c>
      <c r="E49" t="s">
        <v>676</v>
      </c>
      <c r="F49">
        <v>36</v>
      </c>
      <c r="G49" t="s">
        <v>677</v>
      </c>
      <c r="I49" s="2" t="s">
        <v>567</v>
      </c>
      <c r="J49" s="2">
        <v>12</v>
      </c>
      <c r="K49" s="3" t="s">
        <v>568</v>
      </c>
      <c r="N49" s="5" t="s">
        <v>1016</v>
      </c>
      <c r="O49" s="5" t="s">
        <v>1017</v>
      </c>
      <c r="P49" t="s">
        <v>1018</v>
      </c>
    </row>
    <row r="50" spans="1:16" x14ac:dyDescent="0.25">
      <c r="A50" t="s">
        <v>1019</v>
      </c>
      <c r="B50" t="s">
        <v>1020</v>
      </c>
      <c r="C50" t="s">
        <v>1021</v>
      </c>
      <c r="D50" t="s">
        <v>1022</v>
      </c>
      <c r="E50" t="s">
        <v>942</v>
      </c>
      <c r="F50">
        <v>170</v>
      </c>
      <c r="G50" t="s">
        <v>943</v>
      </c>
      <c r="I50" s="2" t="s">
        <v>1023</v>
      </c>
      <c r="J50" s="2">
        <v>818</v>
      </c>
      <c r="K50" s="3" t="s">
        <v>1024</v>
      </c>
      <c r="N50" s="5" t="s">
        <v>1025</v>
      </c>
      <c r="O50" s="5" t="s">
        <v>1026</v>
      </c>
      <c r="P50" t="s">
        <v>1027</v>
      </c>
    </row>
    <row r="51" spans="1:16" x14ac:dyDescent="0.25">
      <c r="A51" t="s">
        <v>1028</v>
      </c>
      <c r="B51" t="s">
        <v>1029</v>
      </c>
      <c r="C51" t="s">
        <v>1030</v>
      </c>
      <c r="D51" t="s">
        <v>1031</v>
      </c>
      <c r="E51" t="s">
        <v>1032</v>
      </c>
      <c r="F51">
        <v>174</v>
      </c>
      <c r="G51" t="s">
        <v>1033</v>
      </c>
      <c r="I51" s="2" t="s">
        <v>1034</v>
      </c>
      <c r="J51" s="2">
        <v>232</v>
      </c>
      <c r="K51" s="3" t="s">
        <v>1035</v>
      </c>
      <c r="N51" s="5" t="s">
        <v>1036</v>
      </c>
      <c r="O51" s="5" t="s">
        <v>1037</v>
      </c>
      <c r="P51" t="s">
        <v>1038</v>
      </c>
    </row>
    <row r="52" spans="1:16" x14ac:dyDescent="0.25">
      <c r="A52" t="s">
        <v>1039</v>
      </c>
      <c r="B52" t="s">
        <v>1040</v>
      </c>
      <c r="C52" t="s">
        <v>1041</v>
      </c>
      <c r="D52" t="s">
        <v>1042</v>
      </c>
      <c r="E52" t="s">
        <v>953</v>
      </c>
      <c r="F52">
        <v>188</v>
      </c>
      <c r="G52" t="s">
        <v>954</v>
      </c>
      <c r="I52" s="2" t="s">
        <v>1043</v>
      </c>
      <c r="J52" s="2">
        <v>230</v>
      </c>
      <c r="K52" s="3" t="s">
        <v>1044</v>
      </c>
      <c r="N52" s="5" t="s">
        <v>1045</v>
      </c>
      <c r="O52" s="5" t="s">
        <v>1046</v>
      </c>
      <c r="P52" t="s">
        <v>1047</v>
      </c>
    </row>
    <row r="53" spans="1:16" x14ac:dyDescent="0.25">
      <c r="A53" t="s">
        <v>1048</v>
      </c>
      <c r="B53" t="s">
        <v>1049</v>
      </c>
      <c r="C53" t="s">
        <v>1050</v>
      </c>
      <c r="D53" t="s">
        <v>1051</v>
      </c>
      <c r="E53" t="s">
        <v>794</v>
      </c>
      <c r="F53">
        <v>952</v>
      </c>
      <c r="G53" t="s">
        <v>795</v>
      </c>
      <c r="I53" s="2" t="s">
        <v>541</v>
      </c>
      <c r="J53" s="2">
        <v>978</v>
      </c>
      <c r="K53" s="3" t="s">
        <v>542</v>
      </c>
      <c r="N53" s="5" t="s">
        <v>1052</v>
      </c>
      <c r="O53" s="5" t="s">
        <v>1053</v>
      </c>
      <c r="P53" t="s">
        <v>1054</v>
      </c>
    </row>
    <row r="54" spans="1:16" x14ac:dyDescent="0.25">
      <c r="A54" t="s">
        <v>1055</v>
      </c>
      <c r="B54" t="s">
        <v>1056</v>
      </c>
      <c r="C54" t="s">
        <v>1057</v>
      </c>
      <c r="D54" t="s">
        <v>1058</v>
      </c>
      <c r="E54" t="s">
        <v>1059</v>
      </c>
      <c r="F54">
        <v>191</v>
      </c>
      <c r="G54" t="s">
        <v>1060</v>
      </c>
      <c r="I54" s="2" t="s">
        <v>1061</v>
      </c>
      <c r="J54" s="2">
        <v>242</v>
      </c>
      <c r="K54" s="3" t="s">
        <v>1062</v>
      </c>
      <c r="N54" s="5" t="s">
        <v>1063</v>
      </c>
      <c r="O54" s="5" t="s">
        <v>1064</v>
      </c>
      <c r="P54" t="s">
        <v>1065</v>
      </c>
    </row>
    <row r="55" spans="1:16" x14ac:dyDescent="0.25">
      <c r="A55" t="s">
        <v>1066</v>
      </c>
      <c r="B55" t="s">
        <v>1067</v>
      </c>
      <c r="C55" t="s">
        <v>1068</v>
      </c>
      <c r="D55" t="s">
        <v>1069</v>
      </c>
      <c r="E55" t="s">
        <v>964</v>
      </c>
      <c r="F55">
        <v>931</v>
      </c>
      <c r="G55" t="s">
        <v>965</v>
      </c>
      <c r="I55" s="2" t="s">
        <v>1070</v>
      </c>
      <c r="J55" s="2">
        <v>238</v>
      </c>
      <c r="K55" s="3" t="s">
        <v>1071</v>
      </c>
      <c r="N55" s="5" t="s">
        <v>1072</v>
      </c>
      <c r="O55" s="5" t="s">
        <v>1073</v>
      </c>
      <c r="P55" t="s">
        <v>1074</v>
      </c>
    </row>
    <row r="56" spans="1:16" x14ac:dyDescent="0.25">
      <c r="A56" t="s">
        <v>1075</v>
      </c>
      <c r="B56" t="s">
        <v>1076</v>
      </c>
      <c r="C56" t="s">
        <v>1077</v>
      </c>
      <c r="D56" t="s">
        <v>1078</v>
      </c>
      <c r="E56" t="s">
        <v>541</v>
      </c>
      <c r="F56">
        <v>978</v>
      </c>
      <c r="G56" t="s">
        <v>542</v>
      </c>
      <c r="I56" s="2" t="s">
        <v>1079</v>
      </c>
      <c r="J56" s="2">
        <v>826</v>
      </c>
      <c r="K56" s="3" t="s">
        <v>1080</v>
      </c>
      <c r="N56" s="5" t="s">
        <v>1081</v>
      </c>
      <c r="O56" s="5" t="s">
        <v>1082</v>
      </c>
      <c r="P56" t="s">
        <v>1083</v>
      </c>
    </row>
    <row r="57" spans="1:16" x14ac:dyDescent="0.25">
      <c r="A57" t="s">
        <v>1084</v>
      </c>
      <c r="B57" t="s">
        <v>1085</v>
      </c>
      <c r="C57" t="s">
        <v>1086</v>
      </c>
      <c r="D57" t="s">
        <v>1087</v>
      </c>
      <c r="E57" t="s">
        <v>980</v>
      </c>
      <c r="F57">
        <v>203</v>
      </c>
      <c r="G57" t="s">
        <v>981</v>
      </c>
      <c r="I57" s="2" t="s">
        <v>1088</v>
      </c>
      <c r="J57" s="2">
        <v>981</v>
      </c>
      <c r="K57" s="3" t="s">
        <v>1089</v>
      </c>
      <c r="N57" s="5" t="s">
        <v>1090</v>
      </c>
      <c r="O57" s="5" t="s">
        <v>1091</v>
      </c>
      <c r="P57" t="s">
        <v>1092</v>
      </c>
    </row>
    <row r="58" spans="1:16" x14ac:dyDescent="0.25">
      <c r="A58" t="s">
        <v>1093</v>
      </c>
      <c r="B58" t="s">
        <v>1094</v>
      </c>
      <c r="C58" t="s">
        <v>1095</v>
      </c>
      <c r="D58" t="s">
        <v>1096</v>
      </c>
      <c r="E58" t="s">
        <v>902</v>
      </c>
      <c r="F58">
        <v>976</v>
      </c>
      <c r="G58" t="s">
        <v>903</v>
      </c>
      <c r="I58" s="2" t="s">
        <v>1097</v>
      </c>
      <c r="J58" s="2">
        <v>0</v>
      </c>
      <c r="K58" s="3" t="s">
        <v>1098</v>
      </c>
      <c r="N58" s="5" t="s">
        <v>1099</v>
      </c>
      <c r="O58" s="5" t="s">
        <v>1100</v>
      </c>
      <c r="P58" t="s">
        <v>1101</v>
      </c>
    </row>
    <row r="59" spans="1:16" x14ac:dyDescent="0.25">
      <c r="A59" t="s">
        <v>1102</v>
      </c>
      <c r="B59" t="s">
        <v>1103</v>
      </c>
      <c r="C59" t="s">
        <v>1104</v>
      </c>
      <c r="D59" t="s">
        <v>1105</v>
      </c>
      <c r="E59" t="s">
        <v>998</v>
      </c>
      <c r="F59">
        <v>208</v>
      </c>
      <c r="G59" t="s">
        <v>999</v>
      </c>
      <c r="I59" s="2" t="s">
        <v>1106</v>
      </c>
      <c r="J59" s="2">
        <v>936</v>
      </c>
      <c r="K59" s="3" t="s">
        <v>1107</v>
      </c>
      <c r="N59" s="5" t="s">
        <v>1108</v>
      </c>
      <c r="O59" s="5" t="s">
        <v>1109</v>
      </c>
      <c r="P59" t="s">
        <v>1110</v>
      </c>
    </row>
    <row r="60" spans="1:16" x14ac:dyDescent="0.25">
      <c r="A60" t="s">
        <v>1111</v>
      </c>
      <c r="B60" t="s">
        <v>1112</v>
      </c>
      <c r="C60" t="s">
        <v>1113</v>
      </c>
      <c r="D60" t="s">
        <v>1114</v>
      </c>
      <c r="E60" t="s">
        <v>989</v>
      </c>
      <c r="F60">
        <v>262</v>
      </c>
      <c r="G60" t="s">
        <v>990</v>
      </c>
      <c r="I60" s="2" t="s">
        <v>1115</v>
      </c>
      <c r="J60" s="2">
        <v>292</v>
      </c>
      <c r="K60" s="3" t="s">
        <v>1116</v>
      </c>
      <c r="N60" s="5" t="s">
        <v>1117</v>
      </c>
      <c r="O60" s="5" t="s">
        <v>1118</v>
      </c>
      <c r="P60" t="s">
        <v>1119</v>
      </c>
    </row>
    <row r="61" spans="1:16" x14ac:dyDescent="0.25">
      <c r="A61" t="s">
        <v>1120</v>
      </c>
      <c r="B61" t="s">
        <v>1121</v>
      </c>
      <c r="C61" t="s">
        <v>1122</v>
      </c>
      <c r="D61" t="s">
        <v>1123</v>
      </c>
      <c r="E61" t="s">
        <v>614</v>
      </c>
      <c r="F61">
        <v>951</v>
      </c>
      <c r="G61" t="s">
        <v>615</v>
      </c>
      <c r="I61" s="2" t="s">
        <v>1124</v>
      </c>
      <c r="J61" s="2">
        <v>270</v>
      </c>
      <c r="K61" s="3" t="s">
        <v>1125</v>
      </c>
      <c r="N61" s="5" t="s">
        <v>1126</v>
      </c>
      <c r="O61" s="5" t="s">
        <v>1127</v>
      </c>
      <c r="P61" t="s">
        <v>1128</v>
      </c>
    </row>
    <row r="62" spans="1:16" x14ac:dyDescent="0.25">
      <c r="A62" t="s">
        <v>1129</v>
      </c>
      <c r="B62" t="s">
        <v>1130</v>
      </c>
      <c r="C62" t="s">
        <v>1131</v>
      </c>
      <c r="D62" t="s">
        <v>1132</v>
      </c>
      <c r="E62" t="s">
        <v>1007</v>
      </c>
      <c r="F62">
        <v>214</v>
      </c>
      <c r="G62" t="s">
        <v>1008</v>
      </c>
      <c r="I62" s="2" t="s">
        <v>1133</v>
      </c>
      <c r="J62" s="2">
        <v>324</v>
      </c>
      <c r="K62" s="3" t="s">
        <v>1134</v>
      </c>
      <c r="N62" s="5" t="s">
        <v>1135</v>
      </c>
      <c r="O62" s="5" t="s">
        <v>1136</v>
      </c>
      <c r="P62" t="s">
        <v>1137</v>
      </c>
    </row>
    <row r="63" spans="1:16" x14ac:dyDescent="0.25">
      <c r="A63" t="s">
        <v>1138</v>
      </c>
      <c r="B63" t="s">
        <v>1139</v>
      </c>
      <c r="C63" t="s">
        <v>1140</v>
      </c>
      <c r="D63" t="s">
        <v>1141</v>
      </c>
      <c r="E63" t="s">
        <v>182</v>
      </c>
      <c r="F63">
        <v>840</v>
      </c>
      <c r="G63" t="s">
        <v>511</v>
      </c>
      <c r="I63" s="2" t="s">
        <v>1142</v>
      </c>
      <c r="J63" s="2">
        <v>320</v>
      </c>
      <c r="K63" s="3" t="s">
        <v>1143</v>
      </c>
      <c r="N63" s="5" t="s">
        <v>1144</v>
      </c>
      <c r="O63" s="5" t="s">
        <v>1145</v>
      </c>
      <c r="P63" t="s">
        <v>1146</v>
      </c>
    </row>
    <row r="64" spans="1:16" x14ac:dyDescent="0.25">
      <c r="A64" t="s">
        <v>1147</v>
      </c>
      <c r="B64" t="s">
        <v>1148</v>
      </c>
      <c r="C64" t="s">
        <v>1149</v>
      </c>
      <c r="D64" t="s">
        <v>1150</v>
      </c>
      <c r="E64" t="s">
        <v>1023</v>
      </c>
      <c r="F64">
        <v>818</v>
      </c>
      <c r="G64" t="s">
        <v>1024</v>
      </c>
      <c r="I64" s="2" t="s">
        <v>1151</v>
      </c>
      <c r="J64" s="2">
        <v>328</v>
      </c>
      <c r="K64" s="3" t="s">
        <v>1152</v>
      </c>
      <c r="N64" s="5" t="s">
        <v>1153</v>
      </c>
      <c r="O64" s="5" t="s">
        <v>1154</v>
      </c>
      <c r="P64" t="s">
        <v>1155</v>
      </c>
    </row>
    <row r="65" spans="1:16" x14ac:dyDescent="0.25">
      <c r="A65" t="s">
        <v>1156</v>
      </c>
      <c r="B65" t="s">
        <v>1157</v>
      </c>
      <c r="C65" t="s">
        <v>1158</v>
      </c>
      <c r="D65" t="s">
        <v>1159</v>
      </c>
      <c r="E65" t="s">
        <v>182</v>
      </c>
      <c r="F65">
        <v>840</v>
      </c>
      <c r="G65" t="s">
        <v>511</v>
      </c>
      <c r="I65" s="2" t="s">
        <v>1160</v>
      </c>
      <c r="J65" s="2">
        <v>344</v>
      </c>
      <c r="K65" s="3" t="s">
        <v>1161</v>
      </c>
      <c r="N65" s="5" t="s">
        <v>1162</v>
      </c>
      <c r="O65" s="5" t="s">
        <v>1163</v>
      </c>
      <c r="P65" t="s">
        <v>1164</v>
      </c>
    </row>
    <row r="66" spans="1:16" x14ac:dyDescent="0.25">
      <c r="A66" t="s">
        <v>1165</v>
      </c>
      <c r="B66" t="s">
        <v>1166</v>
      </c>
      <c r="C66" t="s">
        <v>1167</v>
      </c>
      <c r="D66" t="s">
        <v>1168</v>
      </c>
      <c r="E66" t="s">
        <v>931</v>
      </c>
      <c r="F66">
        <v>950</v>
      </c>
      <c r="G66" t="s">
        <v>932</v>
      </c>
      <c r="I66" s="2" t="s">
        <v>1169</v>
      </c>
      <c r="J66" s="2">
        <v>340</v>
      </c>
      <c r="K66" s="3" t="s">
        <v>1170</v>
      </c>
      <c r="N66" s="5" t="s">
        <v>1171</v>
      </c>
      <c r="O66" s="5" t="s">
        <v>1172</v>
      </c>
      <c r="P66" t="s">
        <v>1173</v>
      </c>
    </row>
    <row r="67" spans="1:16" x14ac:dyDescent="0.25">
      <c r="A67" t="s">
        <v>1174</v>
      </c>
      <c r="B67" t="s">
        <v>1175</v>
      </c>
      <c r="C67" t="s">
        <v>1176</v>
      </c>
      <c r="D67" t="s">
        <v>1177</v>
      </c>
      <c r="E67" t="s">
        <v>1034</v>
      </c>
      <c r="F67">
        <v>232</v>
      </c>
      <c r="G67" t="s">
        <v>1035</v>
      </c>
      <c r="I67" s="2" t="s">
        <v>1059</v>
      </c>
      <c r="J67" s="2">
        <v>191</v>
      </c>
      <c r="K67" s="3" t="s">
        <v>1060</v>
      </c>
      <c r="N67" s="5" t="s">
        <v>1178</v>
      </c>
      <c r="O67" s="5" t="s">
        <v>1179</v>
      </c>
      <c r="P67" t="s">
        <v>1180</v>
      </c>
    </row>
    <row r="68" spans="1:16" x14ac:dyDescent="0.25">
      <c r="A68" t="s">
        <v>1181</v>
      </c>
      <c r="B68" t="s">
        <v>1182</v>
      </c>
      <c r="C68" t="s">
        <v>1183</v>
      </c>
      <c r="D68" t="s">
        <v>1184</v>
      </c>
      <c r="E68" t="s">
        <v>541</v>
      </c>
      <c r="F68">
        <v>978</v>
      </c>
      <c r="G68" t="s">
        <v>542</v>
      </c>
      <c r="I68" s="2" t="s">
        <v>1185</v>
      </c>
      <c r="J68" s="2">
        <v>332</v>
      </c>
      <c r="K68" s="3" t="s">
        <v>1186</v>
      </c>
      <c r="N68" s="5" t="s">
        <v>1187</v>
      </c>
      <c r="O68" s="5" t="s">
        <v>1188</v>
      </c>
      <c r="P68" t="s">
        <v>1189</v>
      </c>
    </row>
    <row r="69" spans="1:16" x14ac:dyDescent="0.25">
      <c r="A69" t="s">
        <v>1190</v>
      </c>
      <c r="B69" t="s">
        <v>1191</v>
      </c>
      <c r="C69" t="s">
        <v>1192</v>
      </c>
      <c r="D69" t="s">
        <v>1193</v>
      </c>
      <c r="E69" t="s">
        <v>1194</v>
      </c>
      <c r="F69">
        <v>748</v>
      </c>
      <c r="G69" t="s">
        <v>1195</v>
      </c>
      <c r="I69" s="2" t="s">
        <v>1196</v>
      </c>
      <c r="J69" s="2">
        <v>348</v>
      </c>
      <c r="K69" s="3" t="s">
        <v>1197</v>
      </c>
      <c r="N69" s="5" t="s">
        <v>1198</v>
      </c>
      <c r="O69" s="5" t="s">
        <v>1199</v>
      </c>
      <c r="P69" t="s">
        <v>1200</v>
      </c>
    </row>
    <row r="70" spans="1:16" x14ac:dyDescent="0.25">
      <c r="A70" t="s">
        <v>1201</v>
      </c>
      <c r="B70" t="s">
        <v>1202</v>
      </c>
      <c r="C70" t="s">
        <v>1203</v>
      </c>
      <c r="D70" t="s">
        <v>1204</v>
      </c>
      <c r="E70" t="s">
        <v>1043</v>
      </c>
      <c r="F70">
        <v>230</v>
      </c>
      <c r="G70" t="s">
        <v>1044</v>
      </c>
      <c r="I70" s="2" t="s">
        <v>1205</v>
      </c>
      <c r="J70" s="2">
        <v>360</v>
      </c>
      <c r="K70" s="3" t="s">
        <v>1206</v>
      </c>
      <c r="N70" s="5" t="s">
        <v>1207</v>
      </c>
      <c r="O70" s="5" t="s">
        <v>1208</v>
      </c>
      <c r="P70" t="s">
        <v>1209</v>
      </c>
    </row>
    <row r="71" spans="1:16" x14ac:dyDescent="0.25">
      <c r="A71" t="s">
        <v>1210</v>
      </c>
      <c r="B71" t="s">
        <v>1211</v>
      </c>
      <c r="C71" t="s">
        <v>1212</v>
      </c>
      <c r="D71" t="s">
        <v>1213</v>
      </c>
      <c r="E71" t="s">
        <v>1070</v>
      </c>
      <c r="F71">
        <v>238</v>
      </c>
      <c r="G71" t="s">
        <v>1071</v>
      </c>
      <c r="I71" s="2" t="s">
        <v>1214</v>
      </c>
      <c r="J71" s="2">
        <v>376</v>
      </c>
      <c r="K71" s="3" t="s">
        <v>1215</v>
      </c>
      <c r="N71" s="5" t="s">
        <v>1216</v>
      </c>
      <c r="O71" s="5" t="s">
        <v>1217</v>
      </c>
      <c r="P71" t="s">
        <v>1218</v>
      </c>
    </row>
    <row r="72" spans="1:16" x14ac:dyDescent="0.25">
      <c r="A72" t="s">
        <v>1219</v>
      </c>
      <c r="B72" t="s">
        <v>1220</v>
      </c>
      <c r="C72" t="s">
        <v>1221</v>
      </c>
      <c r="D72" t="s">
        <v>1222</v>
      </c>
      <c r="E72" t="s">
        <v>998</v>
      </c>
      <c r="F72">
        <v>208</v>
      </c>
      <c r="G72" t="s">
        <v>999</v>
      </c>
      <c r="I72" s="2" t="s">
        <v>1223</v>
      </c>
      <c r="J72" s="2">
        <v>0</v>
      </c>
      <c r="K72" s="3" t="s">
        <v>1224</v>
      </c>
      <c r="N72" s="5" t="s">
        <v>1225</v>
      </c>
      <c r="O72" s="5" t="s">
        <v>1226</v>
      </c>
      <c r="P72" t="s">
        <v>1227</v>
      </c>
    </row>
    <row r="73" spans="1:16" x14ac:dyDescent="0.25">
      <c r="A73" t="s">
        <v>1228</v>
      </c>
      <c r="B73" t="s">
        <v>1229</v>
      </c>
      <c r="C73" t="s">
        <v>1230</v>
      </c>
      <c r="D73" t="s">
        <v>1231</v>
      </c>
      <c r="E73" t="s">
        <v>1061</v>
      </c>
      <c r="F73">
        <v>242</v>
      </c>
      <c r="G73" t="s">
        <v>1062</v>
      </c>
      <c r="I73" s="2" t="s">
        <v>1232</v>
      </c>
      <c r="J73" s="2">
        <v>356</v>
      </c>
      <c r="K73" s="3" t="s">
        <v>1233</v>
      </c>
    </row>
    <row r="74" spans="1:16" x14ac:dyDescent="0.25">
      <c r="A74" t="s">
        <v>1234</v>
      </c>
      <c r="B74" t="s">
        <v>1235</v>
      </c>
      <c r="C74" t="s">
        <v>1236</v>
      </c>
      <c r="D74" t="s">
        <v>1237</v>
      </c>
      <c r="E74" t="s">
        <v>541</v>
      </c>
      <c r="F74">
        <v>978</v>
      </c>
      <c r="G74" t="s">
        <v>542</v>
      </c>
      <c r="I74" s="2" t="s">
        <v>1238</v>
      </c>
      <c r="J74" s="2">
        <v>368</v>
      </c>
      <c r="K74" s="3" t="s">
        <v>1239</v>
      </c>
    </row>
    <row r="75" spans="1:16" x14ac:dyDescent="0.25">
      <c r="A75" t="s">
        <v>1240</v>
      </c>
      <c r="B75" t="s">
        <v>1241</v>
      </c>
      <c r="C75" t="s">
        <v>1242</v>
      </c>
      <c r="D75" t="s">
        <v>1243</v>
      </c>
      <c r="E75" t="s">
        <v>541</v>
      </c>
      <c r="F75">
        <v>978</v>
      </c>
      <c r="G75" t="s">
        <v>542</v>
      </c>
      <c r="I75" s="2" t="s">
        <v>1244</v>
      </c>
      <c r="J75" s="2">
        <v>364</v>
      </c>
      <c r="K75" s="3" t="s">
        <v>1245</v>
      </c>
    </row>
    <row r="76" spans="1:16" x14ac:dyDescent="0.25">
      <c r="A76" t="s">
        <v>1246</v>
      </c>
      <c r="B76" t="s">
        <v>1247</v>
      </c>
      <c r="C76" t="s">
        <v>1248</v>
      </c>
      <c r="D76" t="s">
        <v>1249</v>
      </c>
      <c r="E76" t="s">
        <v>541</v>
      </c>
      <c r="F76">
        <v>978</v>
      </c>
      <c r="G76" t="s">
        <v>542</v>
      </c>
      <c r="I76" s="2" t="s">
        <v>1250</v>
      </c>
      <c r="J76" s="2">
        <v>352</v>
      </c>
      <c r="K76" s="3" t="s">
        <v>1251</v>
      </c>
    </row>
    <row r="77" spans="1:16" x14ac:dyDescent="0.25">
      <c r="A77" t="s">
        <v>1252</v>
      </c>
      <c r="B77" t="s">
        <v>1253</v>
      </c>
      <c r="C77" t="s">
        <v>1254</v>
      </c>
      <c r="D77" t="s">
        <v>1255</v>
      </c>
      <c r="E77" t="s">
        <v>541</v>
      </c>
      <c r="F77">
        <v>978</v>
      </c>
      <c r="G77" t="s">
        <v>542</v>
      </c>
      <c r="I77" s="2" t="s">
        <v>1256</v>
      </c>
      <c r="J77" s="2">
        <v>0</v>
      </c>
      <c r="K77" s="3" t="s">
        <v>1257</v>
      </c>
    </row>
    <row r="78" spans="1:16" x14ac:dyDescent="0.25">
      <c r="A78" t="s">
        <v>1258</v>
      </c>
      <c r="B78" t="s">
        <v>1259</v>
      </c>
      <c r="C78" t="s">
        <v>1260</v>
      </c>
      <c r="D78" t="s">
        <v>1261</v>
      </c>
      <c r="E78" t="s">
        <v>541</v>
      </c>
      <c r="F78">
        <v>978</v>
      </c>
      <c r="G78" t="s">
        <v>542</v>
      </c>
      <c r="I78" s="2" t="s">
        <v>1262</v>
      </c>
      <c r="J78" s="2">
        <v>388</v>
      </c>
      <c r="K78" s="3" t="s">
        <v>1263</v>
      </c>
    </row>
    <row r="79" spans="1:16" x14ac:dyDescent="0.25">
      <c r="A79" t="s">
        <v>1264</v>
      </c>
      <c r="B79" t="s">
        <v>1265</v>
      </c>
      <c r="C79" t="s">
        <v>1266</v>
      </c>
      <c r="D79" t="s">
        <v>1267</v>
      </c>
      <c r="E79" t="s">
        <v>931</v>
      </c>
      <c r="F79">
        <v>950</v>
      </c>
      <c r="G79" t="s">
        <v>932</v>
      </c>
      <c r="I79" s="2" t="s">
        <v>1268</v>
      </c>
      <c r="J79" s="2">
        <v>400</v>
      </c>
      <c r="K79" s="3" t="s">
        <v>1269</v>
      </c>
    </row>
    <row r="80" spans="1:16" x14ac:dyDescent="0.25">
      <c r="A80" t="s">
        <v>1270</v>
      </c>
      <c r="B80" t="s">
        <v>1271</v>
      </c>
      <c r="C80" t="s">
        <v>1272</v>
      </c>
      <c r="D80" t="s">
        <v>1273</v>
      </c>
      <c r="E80" t="s">
        <v>1124</v>
      </c>
      <c r="F80">
        <v>270</v>
      </c>
      <c r="G80" t="s">
        <v>1125</v>
      </c>
      <c r="I80" s="2" t="s">
        <v>1274</v>
      </c>
      <c r="J80" s="2">
        <v>392</v>
      </c>
      <c r="K80" s="3" t="s">
        <v>1275</v>
      </c>
    </row>
    <row r="81" spans="1:11" x14ac:dyDescent="0.25">
      <c r="A81" t="s">
        <v>1276</v>
      </c>
      <c r="B81" t="s">
        <v>1277</v>
      </c>
      <c r="C81" t="s">
        <v>1278</v>
      </c>
      <c r="D81" t="s">
        <v>1279</v>
      </c>
      <c r="E81" t="s">
        <v>1088</v>
      </c>
      <c r="F81">
        <v>981</v>
      </c>
      <c r="G81" t="s">
        <v>1089</v>
      </c>
      <c r="I81" s="2" t="s">
        <v>1280</v>
      </c>
      <c r="J81" s="2">
        <v>404</v>
      </c>
      <c r="K81" s="3" t="s">
        <v>1281</v>
      </c>
    </row>
    <row r="82" spans="1:11" x14ac:dyDescent="0.25">
      <c r="A82" t="s">
        <v>1282</v>
      </c>
      <c r="B82" t="s">
        <v>1283</v>
      </c>
      <c r="C82" t="s">
        <v>1284</v>
      </c>
      <c r="D82" t="s">
        <v>1285</v>
      </c>
      <c r="E82" t="s">
        <v>541</v>
      </c>
      <c r="F82">
        <v>978</v>
      </c>
      <c r="G82" t="s">
        <v>542</v>
      </c>
      <c r="I82" s="2" t="s">
        <v>1286</v>
      </c>
      <c r="J82" s="2">
        <v>417</v>
      </c>
      <c r="K82" s="3" t="s">
        <v>1287</v>
      </c>
    </row>
    <row r="83" spans="1:11" x14ac:dyDescent="0.25">
      <c r="A83" t="s">
        <v>1288</v>
      </c>
      <c r="B83" t="s">
        <v>1289</v>
      </c>
      <c r="C83" t="s">
        <v>1290</v>
      </c>
      <c r="D83" t="s">
        <v>1291</v>
      </c>
      <c r="E83" t="s">
        <v>1106</v>
      </c>
      <c r="F83">
        <v>936</v>
      </c>
      <c r="G83" t="s">
        <v>1107</v>
      </c>
      <c r="I83" s="2" t="s">
        <v>920</v>
      </c>
      <c r="J83" s="2">
        <v>116</v>
      </c>
      <c r="K83" s="3" t="s">
        <v>921</v>
      </c>
    </row>
    <row r="84" spans="1:11" x14ac:dyDescent="0.25">
      <c r="A84" t="s">
        <v>1292</v>
      </c>
      <c r="B84" t="s">
        <v>1293</v>
      </c>
      <c r="C84" t="s">
        <v>1294</v>
      </c>
      <c r="D84" t="s">
        <v>1295</v>
      </c>
      <c r="E84" t="s">
        <v>1115</v>
      </c>
      <c r="F84">
        <v>292</v>
      </c>
      <c r="G84" t="s">
        <v>1116</v>
      </c>
      <c r="I84" s="2" t="s">
        <v>1032</v>
      </c>
      <c r="J84" s="2">
        <v>174</v>
      </c>
      <c r="K84" s="3" t="s">
        <v>1033</v>
      </c>
    </row>
    <row r="85" spans="1:11" x14ac:dyDescent="0.25">
      <c r="A85" t="s">
        <v>1296</v>
      </c>
      <c r="B85" t="s">
        <v>1297</v>
      </c>
      <c r="C85" t="s">
        <v>1298</v>
      </c>
      <c r="D85" t="s">
        <v>1299</v>
      </c>
      <c r="E85" t="s">
        <v>541</v>
      </c>
      <c r="F85">
        <v>978</v>
      </c>
      <c r="G85" t="s">
        <v>542</v>
      </c>
      <c r="I85" s="2" t="s">
        <v>1300</v>
      </c>
      <c r="J85" s="2">
        <v>408</v>
      </c>
      <c r="K85" s="3" t="s">
        <v>1301</v>
      </c>
    </row>
    <row r="86" spans="1:11" x14ac:dyDescent="0.25">
      <c r="A86" t="s">
        <v>1302</v>
      </c>
      <c r="B86" t="s">
        <v>1303</v>
      </c>
      <c r="C86" t="s">
        <v>1304</v>
      </c>
      <c r="D86" t="s">
        <v>1305</v>
      </c>
      <c r="E86" t="s">
        <v>998</v>
      </c>
      <c r="F86">
        <v>208</v>
      </c>
      <c r="G86" t="s">
        <v>999</v>
      </c>
      <c r="I86" s="2" t="s">
        <v>1306</v>
      </c>
      <c r="J86" s="2">
        <v>410</v>
      </c>
      <c r="K86" s="3" t="s">
        <v>1307</v>
      </c>
    </row>
    <row r="87" spans="1:11" x14ac:dyDescent="0.25">
      <c r="A87" t="s">
        <v>1308</v>
      </c>
      <c r="B87" t="s">
        <v>1309</v>
      </c>
      <c r="C87" t="s">
        <v>1310</v>
      </c>
      <c r="D87" t="s">
        <v>1311</v>
      </c>
      <c r="E87" t="s">
        <v>614</v>
      </c>
      <c r="F87">
        <v>951</v>
      </c>
      <c r="G87" t="s">
        <v>615</v>
      </c>
      <c r="I87" s="2" t="s">
        <v>1312</v>
      </c>
      <c r="J87" s="2">
        <v>414</v>
      </c>
      <c r="K87" s="3" t="s">
        <v>1313</v>
      </c>
    </row>
    <row r="88" spans="1:11" x14ac:dyDescent="0.25">
      <c r="A88" t="s">
        <v>1314</v>
      </c>
      <c r="B88" t="s">
        <v>1315</v>
      </c>
      <c r="C88" t="s">
        <v>1316</v>
      </c>
      <c r="D88" t="s">
        <v>1317</v>
      </c>
      <c r="E88" t="s">
        <v>541</v>
      </c>
      <c r="F88">
        <v>978</v>
      </c>
      <c r="G88" t="s">
        <v>542</v>
      </c>
      <c r="I88" s="2" t="s">
        <v>962</v>
      </c>
      <c r="J88" s="2">
        <v>136</v>
      </c>
      <c r="K88" s="3" t="s">
        <v>963</v>
      </c>
    </row>
    <row r="89" spans="1:11" x14ac:dyDescent="0.25">
      <c r="A89" t="s">
        <v>1318</v>
      </c>
      <c r="B89" t="s">
        <v>1319</v>
      </c>
      <c r="C89" t="s">
        <v>1320</v>
      </c>
      <c r="D89" t="s">
        <v>1321</v>
      </c>
      <c r="E89" t="s">
        <v>182</v>
      </c>
      <c r="F89">
        <v>840</v>
      </c>
      <c r="G89" t="s">
        <v>511</v>
      </c>
      <c r="I89" s="2" t="s">
        <v>1322</v>
      </c>
      <c r="J89" s="2">
        <v>398</v>
      </c>
      <c r="K89" s="3" t="s">
        <v>1323</v>
      </c>
    </row>
    <row r="90" spans="1:11" x14ac:dyDescent="0.25">
      <c r="A90" t="s">
        <v>1324</v>
      </c>
      <c r="B90" t="s">
        <v>1325</v>
      </c>
      <c r="C90" t="s">
        <v>1326</v>
      </c>
      <c r="D90" t="s">
        <v>1327</v>
      </c>
      <c r="E90" t="s">
        <v>1142</v>
      </c>
      <c r="F90">
        <v>320</v>
      </c>
      <c r="G90" t="s">
        <v>1143</v>
      </c>
      <c r="I90" s="2" t="s">
        <v>1328</v>
      </c>
      <c r="J90" s="2">
        <v>418</v>
      </c>
      <c r="K90" s="3" t="s">
        <v>1329</v>
      </c>
    </row>
    <row r="91" spans="1:11" x14ac:dyDescent="0.25">
      <c r="A91" t="s">
        <v>1330</v>
      </c>
      <c r="B91" t="s">
        <v>1331</v>
      </c>
      <c r="C91" t="s">
        <v>1332</v>
      </c>
      <c r="D91" t="s">
        <v>1333</v>
      </c>
      <c r="E91" t="s">
        <v>1097</v>
      </c>
      <c r="F91">
        <v>0</v>
      </c>
      <c r="G91" t="s">
        <v>1098</v>
      </c>
      <c r="I91" s="2" t="s">
        <v>1334</v>
      </c>
      <c r="J91" s="2">
        <v>422</v>
      </c>
      <c r="K91" s="3" t="s">
        <v>1335</v>
      </c>
    </row>
    <row r="92" spans="1:11" x14ac:dyDescent="0.25">
      <c r="A92" t="s">
        <v>1336</v>
      </c>
      <c r="B92" t="s">
        <v>1337</v>
      </c>
      <c r="C92" t="s">
        <v>1338</v>
      </c>
      <c r="D92" t="s">
        <v>1339</v>
      </c>
      <c r="E92" t="s">
        <v>1133</v>
      </c>
      <c r="F92">
        <v>324</v>
      </c>
      <c r="G92" t="s">
        <v>1134</v>
      </c>
      <c r="I92" s="2" t="s">
        <v>1340</v>
      </c>
      <c r="J92" s="2">
        <v>144</v>
      </c>
      <c r="K92" s="3" t="s">
        <v>1341</v>
      </c>
    </row>
    <row r="93" spans="1:11" x14ac:dyDescent="0.25">
      <c r="A93" t="s">
        <v>1342</v>
      </c>
      <c r="B93" t="s">
        <v>1343</v>
      </c>
      <c r="C93" t="s">
        <v>1344</v>
      </c>
      <c r="D93" t="s">
        <v>1345</v>
      </c>
      <c r="E93" t="s">
        <v>794</v>
      </c>
      <c r="F93">
        <v>952</v>
      </c>
      <c r="G93" t="s">
        <v>795</v>
      </c>
      <c r="I93" s="2" t="s">
        <v>1346</v>
      </c>
      <c r="J93" s="2">
        <v>430</v>
      </c>
      <c r="K93" s="3" t="s">
        <v>1347</v>
      </c>
    </row>
    <row r="94" spans="1:11" x14ac:dyDescent="0.25">
      <c r="A94" t="s">
        <v>1348</v>
      </c>
      <c r="B94" t="s">
        <v>1349</v>
      </c>
      <c r="C94" t="s">
        <v>1350</v>
      </c>
      <c r="D94" t="s">
        <v>1351</v>
      </c>
      <c r="E94" t="s">
        <v>1151</v>
      </c>
      <c r="F94">
        <v>328</v>
      </c>
      <c r="G94" t="s">
        <v>1152</v>
      </c>
      <c r="I94" s="2" t="s">
        <v>1352</v>
      </c>
      <c r="J94" s="2">
        <v>426</v>
      </c>
      <c r="K94" s="3" t="s">
        <v>1353</v>
      </c>
    </row>
    <row r="95" spans="1:11" x14ac:dyDescent="0.25">
      <c r="A95" t="s">
        <v>1354</v>
      </c>
      <c r="B95" t="s">
        <v>1355</v>
      </c>
      <c r="C95" t="s">
        <v>1356</v>
      </c>
      <c r="D95" t="s">
        <v>1357</v>
      </c>
      <c r="E95" t="s">
        <v>1185</v>
      </c>
      <c r="F95">
        <v>332</v>
      </c>
      <c r="G95" t="s">
        <v>1186</v>
      </c>
      <c r="I95" s="2" t="s">
        <v>1358</v>
      </c>
      <c r="J95" s="2">
        <v>434</v>
      </c>
      <c r="K95" s="3" t="s">
        <v>1359</v>
      </c>
    </row>
    <row r="96" spans="1:11" x14ac:dyDescent="0.25">
      <c r="A96" t="s">
        <v>1360</v>
      </c>
      <c r="B96" t="s">
        <v>1361</v>
      </c>
      <c r="C96" t="s">
        <v>1362</v>
      </c>
      <c r="D96" t="s">
        <v>1363</v>
      </c>
      <c r="I96" s="2" t="s">
        <v>1364</v>
      </c>
      <c r="J96" s="2">
        <v>504</v>
      </c>
      <c r="K96" s="3" t="s">
        <v>1365</v>
      </c>
    </row>
    <row r="97" spans="1:11" x14ac:dyDescent="0.25">
      <c r="A97" t="s">
        <v>1366</v>
      </c>
      <c r="B97" t="s">
        <v>1367</v>
      </c>
      <c r="C97" t="s">
        <v>1368</v>
      </c>
      <c r="D97" t="s">
        <v>1369</v>
      </c>
      <c r="E97" t="s">
        <v>1169</v>
      </c>
      <c r="F97">
        <v>340</v>
      </c>
      <c r="G97" t="s">
        <v>1170</v>
      </c>
      <c r="I97" s="2" t="s">
        <v>1370</v>
      </c>
      <c r="J97" s="2">
        <v>498</v>
      </c>
      <c r="K97" s="3" t="s">
        <v>1371</v>
      </c>
    </row>
    <row r="98" spans="1:11" x14ac:dyDescent="0.25">
      <c r="A98" t="s">
        <v>1372</v>
      </c>
      <c r="B98" t="s">
        <v>1373</v>
      </c>
      <c r="C98" t="s">
        <v>1374</v>
      </c>
      <c r="D98" t="s">
        <v>1375</v>
      </c>
      <c r="E98" t="s">
        <v>1160</v>
      </c>
      <c r="F98">
        <v>344</v>
      </c>
      <c r="G98" t="s">
        <v>1161</v>
      </c>
      <c r="I98" s="2" t="s">
        <v>1376</v>
      </c>
      <c r="J98" s="2">
        <v>969</v>
      </c>
      <c r="K98" s="3" t="s">
        <v>1377</v>
      </c>
    </row>
    <row r="99" spans="1:11" x14ac:dyDescent="0.25">
      <c r="A99" t="s">
        <v>1378</v>
      </c>
      <c r="B99" t="s">
        <v>1379</v>
      </c>
      <c r="C99" t="s">
        <v>1380</v>
      </c>
      <c r="D99" t="s">
        <v>1381</v>
      </c>
      <c r="E99" t="s">
        <v>1196</v>
      </c>
      <c r="F99">
        <v>348</v>
      </c>
      <c r="G99" t="s">
        <v>1197</v>
      </c>
      <c r="I99" s="2" t="s">
        <v>1382</v>
      </c>
      <c r="J99" s="2">
        <v>807</v>
      </c>
      <c r="K99" s="3" t="s">
        <v>1383</v>
      </c>
    </row>
    <row r="100" spans="1:11" x14ac:dyDescent="0.25">
      <c r="A100" t="s">
        <v>1384</v>
      </c>
      <c r="B100" t="s">
        <v>1385</v>
      </c>
      <c r="C100" t="s">
        <v>1386</v>
      </c>
      <c r="D100" t="s">
        <v>1387</v>
      </c>
      <c r="E100" t="s">
        <v>1250</v>
      </c>
      <c r="F100">
        <v>352</v>
      </c>
      <c r="G100" t="s">
        <v>1251</v>
      </c>
      <c r="I100" s="2" t="s">
        <v>1388</v>
      </c>
      <c r="J100" s="2">
        <v>104</v>
      </c>
      <c r="K100" s="3" t="s">
        <v>1389</v>
      </c>
    </row>
    <row r="101" spans="1:11" x14ac:dyDescent="0.25">
      <c r="A101" t="s">
        <v>1390</v>
      </c>
      <c r="B101" t="s">
        <v>1391</v>
      </c>
      <c r="C101" t="s">
        <v>1392</v>
      </c>
      <c r="D101" t="s">
        <v>1393</v>
      </c>
      <c r="E101" t="s">
        <v>1232</v>
      </c>
      <c r="F101">
        <v>356</v>
      </c>
      <c r="G101" t="s">
        <v>1233</v>
      </c>
      <c r="I101" s="2" t="s">
        <v>1394</v>
      </c>
      <c r="J101" s="2">
        <v>496</v>
      </c>
      <c r="K101" s="3" t="s">
        <v>1395</v>
      </c>
    </row>
    <row r="102" spans="1:11" x14ac:dyDescent="0.25">
      <c r="A102" t="s">
        <v>1396</v>
      </c>
      <c r="B102" t="s">
        <v>1397</v>
      </c>
      <c r="C102" t="s">
        <v>1398</v>
      </c>
      <c r="D102" t="s">
        <v>1399</v>
      </c>
      <c r="E102" t="s">
        <v>1205</v>
      </c>
      <c r="F102">
        <v>360</v>
      </c>
      <c r="G102" t="s">
        <v>1206</v>
      </c>
      <c r="I102" s="2" t="s">
        <v>1400</v>
      </c>
      <c r="J102" s="2">
        <v>446</v>
      </c>
      <c r="K102" s="3" t="s">
        <v>1401</v>
      </c>
    </row>
    <row r="103" spans="1:11" x14ac:dyDescent="0.25">
      <c r="A103" t="s">
        <v>1402</v>
      </c>
      <c r="B103" t="s">
        <v>1403</v>
      </c>
      <c r="C103" t="s">
        <v>1404</v>
      </c>
      <c r="D103" t="s">
        <v>1405</v>
      </c>
      <c r="E103" t="s">
        <v>1244</v>
      </c>
      <c r="F103">
        <v>364</v>
      </c>
      <c r="G103" t="s">
        <v>1245</v>
      </c>
      <c r="I103" s="2" t="s">
        <v>1406</v>
      </c>
      <c r="J103" s="2">
        <v>478</v>
      </c>
      <c r="K103" s="3" t="s">
        <v>1407</v>
      </c>
    </row>
    <row r="104" spans="1:11" x14ac:dyDescent="0.25">
      <c r="A104" t="s">
        <v>1408</v>
      </c>
      <c r="B104" t="s">
        <v>1409</v>
      </c>
      <c r="C104" t="s">
        <v>1410</v>
      </c>
      <c r="D104" t="s">
        <v>1411</v>
      </c>
      <c r="E104" t="s">
        <v>1238</v>
      </c>
      <c r="F104">
        <v>368</v>
      </c>
      <c r="G104" t="s">
        <v>1239</v>
      </c>
      <c r="I104" s="2" t="s">
        <v>1412</v>
      </c>
      <c r="J104" s="2">
        <v>480</v>
      </c>
      <c r="K104" s="3" t="s">
        <v>1413</v>
      </c>
    </row>
    <row r="105" spans="1:11" x14ac:dyDescent="0.25">
      <c r="A105" t="s">
        <v>1414</v>
      </c>
      <c r="B105" t="s">
        <v>1415</v>
      </c>
      <c r="C105" t="s">
        <v>1416</v>
      </c>
      <c r="D105" t="s">
        <v>1417</v>
      </c>
      <c r="E105" t="s">
        <v>541</v>
      </c>
      <c r="F105">
        <v>978</v>
      </c>
      <c r="G105" t="s">
        <v>542</v>
      </c>
      <c r="I105" s="2" t="s">
        <v>1418</v>
      </c>
      <c r="J105" s="2">
        <v>462</v>
      </c>
      <c r="K105" s="3" t="s">
        <v>1419</v>
      </c>
    </row>
    <row r="106" spans="1:11" x14ac:dyDescent="0.25">
      <c r="A106" t="s">
        <v>1420</v>
      </c>
      <c r="B106" t="s">
        <v>1421</v>
      </c>
      <c r="C106" t="s">
        <v>1422</v>
      </c>
      <c r="D106" t="s">
        <v>1423</v>
      </c>
      <c r="E106" t="s">
        <v>1223</v>
      </c>
      <c r="F106">
        <v>0</v>
      </c>
      <c r="G106" t="s">
        <v>1224</v>
      </c>
      <c r="I106" s="2" t="s">
        <v>1424</v>
      </c>
      <c r="J106" s="2">
        <v>454</v>
      </c>
      <c r="K106" s="3" t="s">
        <v>1425</v>
      </c>
    </row>
    <row r="107" spans="1:11" x14ac:dyDescent="0.25">
      <c r="A107" t="s">
        <v>1426</v>
      </c>
      <c r="B107" t="s">
        <v>1427</v>
      </c>
      <c r="C107" t="s">
        <v>1428</v>
      </c>
      <c r="D107" t="s">
        <v>1429</v>
      </c>
      <c r="E107" t="s">
        <v>1214</v>
      </c>
      <c r="F107">
        <v>376</v>
      </c>
      <c r="G107" t="s">
        <v>1215</v>
      </c>
      <c r="I107" s="2" t="s">
        <v>1430</v>
      </c>
      <c r="J107" s="2">
        <v>484</v>
      </c>
      <c r="K107" s="3" t="s">
        <v>1431</v>
      </c>
    </row>
    <row r="108" spans="1:11" x14ac:dyDescent="0.25">
      <c r="A108" t="s">
        <v>1432</v>
      </c>
      <c r="B108" t="s">
        <v>1433</v>
      </c>
      <c r="C108" t="s">
        <v>1434</v>
      </c>
      <c r="D108" t="s">
        <v>1435</v>
      </c>
      <c r="E108" t="s">
        <v>541</v>
      </c>
      <c r="F108">
        <v>978</v>
      </c>
      <c r="G108" t="s">
        <v>542</v>
      </c>
      <c r="I108" s="2" t="s">
        <v>1436</v>
      </c>
      <c r="J108" s="2">
        <v>458</v>
      </c>
      <c r="K108" s="3" t="s">
        <v>1437</v>
      </c>
    </row>
    <row r="109" spans="1:11" x14ac:dyDescent="0.25">
      <c r="A109" t="s">
        <v>1438</v>
      </c>
      <c r="B109" t="s">
        <v>1439</v>
      </c>
      <c r="C109" t="s">
        <v>1440</v>
      </c>
      <c r="D109" t="s">
        <v>1441</v>
      </c>
      <c r="E109" t="s">
        <v>1262</v>
      </c>
      <c r="F109">
        <v>388</v>
      </c>
      <c r="G109" t="s">
        <v>1263</v>
      </c>
      <c r="I109" s="2" t="s">
        <v>1442</v>
      </c>
      <c r="J109" s="2">
        <v>943</v>
      </c>
      <c r="K109" s="3" t="s">
        <v>1443</v>
      </c>
    </row>
    <row r="110" spans="1:11" x14ac:dyDescent="0.25">
      <c r="A110" t="s">
        <v>1444</v>
      </c>
      <c r="B110" t="s">
        <v>1445</v>
      </c>
      <c r="C110" t="s">
        <v>1446</v>
      </c>
      <c r="D110" t="s">
        <v>1447</v>
      </c>
      <c r="E110" t="s">
        <v>1274</v>
      </c>
      <c r="F110">
        <v>392</v>
      </c>
      <c r="G110" t="s">
        <v>1275</v>
      </c>
      <c r="I110" s="2" t="s">
        <v>1448</v>
      </c>
      <c r="J110" s="2">
        <v>516</v>
      </c>
      <c r="K110" s="3" t="s">
        <v>1449</v>
      </c>
    </row>
    <row r="111" spans="1:11" x14ac:dyDescent="0.25">
      <c r="A111" t="s">
        <v>1450</v>
      </c>
      <c r="B111" t="s">
        <v>1451</v>
      </c>
      <c r="C111" t="s">
        <v>1452</v>
      </c>
      <c r="D111" t="s">
        <v>1453</v>
      </c>
      <c r="E111" t="s">
        <v>1256</v>
      </c>
      <c r="F111">
        <v>0</v>
      </c>
      <c r="G111" t="s">
        <v>1257</v>
      </c>
      <c r="I111" s="2" t="s">
        <v>1454</v>
      </c>
      <c r="J111" s="2">
        <v>566</v>
      </c>
      <c r="K111" s="3" t="s">
        <v>1455</v>
      </c>
    </row>
    <row r="112" spans="1:11" x14ac:dyDescent="0.25">
      <c r="A112" t="s">
        <v>1456</v>
      </c>
      <c r="B112" t="s">
        <v>1457</v>
      </c>
      <c r="C112" t="s">
        <v>1458</v>
      </c>
      <c r="D112" t="s">
        <v>1459</v>
      </c>
      <c r="E112" t="s">
        <v>1268</v>
      </c>
      <c r="F112">
        <v>400</v>
      </c>
      <c r="G112" t="s">
        <v>1269</v>
      </c>
      <c r="I112" s="2" t="s">
        <v>1460</v>
      </c>
      <c r="J112" s="2">
        <v>558</v>
      </c>
      <c r="K112" s="3" t="s">
        <v>1461</v>
      </c>
    </row>
    <row r="113" spans="1:11" x14ac:dyDescent="0.25">
      <c r="A113" t="s">
        <v>1462</v>
      </c>
      <c r="B113" t="s">
        <v>1463</v>
      </c>
      <c r="C113" t="s">
        <v>1464</v>
      </c>
      <c r="D113" t="s">
        <v>1465</v>
      </c>
      <c r="E113" t="s">
        <v>1322</v>
      </c>
      <c r="F113">
        <v>398</v>
      </c>
      <c r="G113" t="s">
        <v>1323</v>
      </c>
      <c r="I113" s="2" t="s">
        <v>1466</v>
      </c>
      <c r="J113" s="2">
        <v>578</v>
      </c>
      <c r="K113" s="3" t="s">
        <v>1467</v>
      </c>
    </row>
    <row r="114" spans="1:11" x14ac:dyDescent="0.25">
      <c r="A114" t="s">
        <v>1468</v>
      </c>
      <c r="B114" t="s">
        <v>1469</v>
      </c>
      <c r="C114" t="s">
        <v>1470</v>
      </c>
      <c r="D114" t="s">
        <v>1471</v>
      </c>
      <c r="E114" t="s">
        <v>1280</v>
      </c>
      <c r="F114">
        <v>404</v>
      </c>
      <c r="G114" t="s">
        <v>1281</v>
      </c>
      <c r="I114" s="2" t="s">
        <v>1472</v>
      </c>
      <c r="J114" s="2">
        <v>524</v>
      </c>
      <c r="K114" s="3" t="s">
        <v>1473</v>
      </c>
    </row>
    <row r="115" spans="1:11" x14ac:dyDescent="0.25">
      <c r="A115" t="s">
        <v>1474</v>
      </c>
      <c r="B115" t="s">
        <v>1475</v>
      </c>
      <c r="C115" t="s">
        <v>1476</v>
      </c>
      <c r="D115" t="s">
        <v>1477</v>
      </c>
      <c r="I115" s="2" t="s">
        <v>1478</v>
      </c>
      <c r="J115" s="2">
        <v>554</v>
      </c>
      <c r="K115" s="3" t="s">
        <v>1479</v>
      </c>
    </row>
    <row r="116" spans="1:11" x14ac:dyDescent="0.25">
      <c r="A116" t="s">
        <v>1480</v>
      </c>
      <c r="B116" t="s">
        <v>1481</v>
      </c>
      <c r="C116" t="s">
        <v>1482</v>
      </c>
      <c r="D116" t="s">
        <v>1483</v>
      </c>
      <c r="E116" t="s">
        <v>1300</v>
      </c>
      <c r="F116">
        <v>408</v>
      </c>
      <c r="G116" t="s">
        <v>1301</v>
      </c>
      <c r="I116" s="2" t="s">
        <v>1484</v>
      </c>
      <c r="J116" s="2">
        <v>512</v>
      </c>
      <c r="K116" s="3" t="s">
        <v>1485</v>
      </c>
    </row>
    <row r="117" spans="1:11" x14ac:dyDescent="0.25">
      <c r="A117" t="s">
        <v>1486</v>
      </c>
      <c r="B117" t="s">
        <v>1487</v>
      </c>
      <c r="C117" t="s">
        <v>1488</v>
      </c>
      <c r="D117" t="s">
        <v>1489</v>
      </c>
      <c r="E117" t="s">
        <v>1306</v>
      </c>
      <c r="F117">
        <v>410</v>
      </c>
      <c r="G117" t="s">
        <v>1307</v>
      </c>
      <c r="I117" s="2" t="s">
        <v>1490</v>
      </c>
      <c r="J117" s="2">
        <v>590</v>
      </c>
      <c r="K117" s="3" t="s">
        <v>1491</v>
      </c>
    </row>
    <row r="118" spans="1:11" x14ac:dyDescent="0.25">
      <c r="A118" t="s">
        <v>1492</v>
      </c>
      <c r="B118" t="s">
        <v>1493</v>
      </c>
      <c r="C118" t="s">
        <v>1494</v>
      </c>
      <c r="D118" t="s">
        <v>1495</v>
      </c>
      <c r="E118" t="s">
        <v>541</v>
      </c>
      <c r="F118">
        <v>978</v>
      </c>
      <c r="G118" t="s">
        <v>542</v>
      </c>
      <c r="I118" s="2" t="s">
        <v>1496</v>
      </c>
      <c r="J118" s="2">
        <v>604</v>
      </c>
      <c r="K118" s="3" t="s">
        <v>1497</v>
      </c>
    </row>
    <row r="119" spans="1:11" x14ac:dyDescent="0.25">
      <c r="A119" t="s">
        <v>1498</v>
      </c>
      <c r="B119" t="s">
        <v>1499</v>
      </c>
      <c r="C119" t="s">
        <v>1500</v>
      </c>
      <c r="D119" t="s">
        <v>1501</v>
      </c>
      <c r="E119" t="s">
        <v>1312</v>
      </c>
      <c r="F119">
        <v>414</v>
      </c>
      <c r="G119" t="s">
        <v>1313</v>
      </c>
      <c r="I119" s="2" t="s">
        <v>1502</v>
      </c>
      <c r="J119" s="2">
        <v>598</v>
      </c>
      <c r="K119" s="3" t="s">
        <v>1503</v>
      </c>
    </row>
    <row r="120" spans="1:11" x14ac:dyDescent="0.25">
      <c r="A120" t="s">
        <v>1504</v>
      </c>
      <c r="B120" t="s">
        <v>1505</v>
      </c>
      <c r="C120" t="s">
        <v>1506</v>
      </c>
      <c r="D120" t="s">
        <v>1507</v>
      </c>
      <c r="E120" t="s">
        <v>1286</v>
      </c>
      <c r="F120">
        <v>417</v>
      </c>
      <c r="G120" t="s">
        <v>1287</v>
      </c>
      <c r="I120" s="2" t="s">
        <v>1508</v>
      </c>
      <c r="J120" s="2">
        <v>608</v>
      </c>
      <c r="K120" s="3" t="s">
        <v>1509</v>
      </c>
    </row>
    <row r="121" spans="1:11" x14ac:dyDescent="0.25">
      <c r="A121" t="s">
        <v>1510</v>
      </c>
      <c r="B121" t="s">
        <v>1511</v>
      </c>
      <c r="C121" t="s">
        <v>1512</v>
      </c>
      <c r="D121" t="s">
        <v>1513</v>
      </c>
      <c r="E121" t="s">
        <v>1328</v>
      </c>
      <c r="F121">
        <v>418</v>
      </c>
      <c r="G121" t="s">
        <v>1329</v>
      </c>
      <c r="I121" s="2" t="s">
        <v>1514</v>
      </c>
      <c r="J121" s="2">
        <v>586</v>
      </c>
      <c r="K121" s="3" t="s">
        <v>1515</v>
      </c>
    </row>
    <row r="122" spans="1:11" x14ac:dyDescent="0.25">
      <c r="A122" t="s">
        <v>1516</v>
      </c>
      <c r="B122" t="s">
        <v>1517</v>
      </c>
      <c r="C122" t="s">
        <v>1518</v>
      </c>
      <c r="D122" t="s">
        <v>1519</v>
      </c>
      <c r="E122" t="s">
        <v>541</v>
      </c>
      <c r="F122">
        <v>978</v>
      </c>
      <c r="G122" t="s">
        <v>542</v>
      </c>
      <c r="I122" s="2" t="s">
        <v>1520</v>
      </c>
      <c r="J122" s="2">
        <v>985</v>
      </c>
      <c r="K122" s="3" t="s">
        <v>1521</v>
      </c>
    </row>
    <row r="123" spans="1:11" x14ac:dyDescent="0.25">
      <c r="A123" t="s">
        <v>1522</v>
      </c>
      <c r="B123" t="s">
        <v>1523</v>
      </c>
      <c r="C123" t="s">
        <v>1524</v>
      </c>
      <c r="D123" t="s">
        <v>1525</v>
      </c>
      <c r="E123" t="s">
        <v>1334</v>
      </c>
      <c r="F123">
        <v>422</v>
      </c>
      <c r="G123" t="s">
        <v>1335</v>
      </c>
      <c r="I123" s="2" t="s">
        <v>1526</v>
      </c>
      <c r="J123" s="2">
        <v>600</v>
      </c>
      <c r="K123" s="3" t="s">
        <v>1527</v>
      </c>
    </row>
    <row r="124" spans="1:11" x14ac:dyDescent="0.25">
      <c r="A124" t="s">
        <v>1528</v>
      </c>
      <c r="B124" t="s">
        <v>1529</v>
      </c>
      <c r="C124" t="s">
        <v>1530</v>
      </c>
      <c r="D124" t="s">
        <v>1531</v>
      </c>
      <c r="E124" t="s">
        <v>1352</v>
      </c>
      <c r="F124">
        <v>426</v>
      </c>
      <c r="G124" t="s">
        <v>1353</v>
      </c>
      <c r="I124" s="2" t="s">
        <v>1532</v>
      </c>
      <c r="J124" s="2">
        <v>634</v>
      </c>
      <c r="K124" s="3" t="s">
        <v>1533</v>
      </c>
    </row>
    <row r="125" spans="1:11" x14ac:dyDescent="0.25">
      <c r="A125" t="s">
        <v>1534</v>
      </c>
      <c r="B125" t="s">
        <v>1535</v>
      </c>
      <c r="C125" t="s">
        <v>1536</v>
      </c>
      <c r="D125" t="s">
        <v>1537</v>
      </c>
      <c r="E125" t="s">
        <v>1346</v>
      </c>
      <c r="F125">
        <v>430</v>
      </c>
      <c r="G125" t="s">
        <v>1347</v>
      </c>
      <c r="I125" s="2" t="s">
        <v>1538</v>
      </c>
      <c r="J125" s="2">
        <v>946</v>
      </c>
      <c r="K125" s="3" t="s">
        <v>1539</v>
      </c>
    </row>
    <row r="126" spans="1:11" x14ac:dyDescent="0.25">
      <c r="A126" t="s">
        <v>1540</v>
      </c>
      <c r="B126" t="s">
        <v>1541</v>
      </c>
      <c r="C126" t="s">
        <v>1542</v>
      </c>
      <c r="D126" t="s">
        <v>1543</v>
      </c>
      <c r="E126" t="s">
        <v>1358</v>
      </c>
      <c r="F126">
        <v>434</v>
      </c>
      <c r="G126" t="s">
        <v>1359</v>
      </c>
      <c r="I126" s="2" t="s">
        <v>1544</v>
      </c>
      <c r="J126" s="2">
        <v>941</v>
      </c>
      <c r="K126" s="3" t="s">
        <v>1545</v>
      </c>
    </row>
    <row r="127" spans="1:11" x14ac:dyDescent="0.25">
      <c r="A127" t="s">
        <v>1546</v>
      </c>
      <c r="B127" t="s">
        <v>1547</v>
      </c>
      <c r="C127" t="s">
        <v>1548</v>
      </c>
      <c r="D127" t="s">
        <v>1549</v>
      </c>
      <c r="E127" t="s">
        <v>911</v>
      </c>
      <c r="F127">
        <v>756</v>
      </c>
      <c r="G127" t="s">
        <v>912</v>
      </c>
      <c r="I127" s="2" t="s">
        <v>1550</v>
      </c>
      <c r="J127" s="2">
        <v>643</v>
      </c>
      <c r="K127" s="3" t="s">
        <v>1551</v>
      </c>
    </row>
    <row r="128" spans="1:11" x14ac:dyDescent="0.25">
      <c r="A128" t="s">
        <v>1552</v>
      </c>
      <c r="B128" t="s">
        <v>1553</v>
      </c>
      <c r="C128" t="s">
        <v>1554</v>
      </c>
      <c r="D128" t="s">
        <v>1555</v>
      </c>
      <c r="E128" t="s">
        <v>541</v>
      </c>
      <c r="F128">
        <v>978</v>
      </c>
      <c r="G128" t="s">
        <v>542</v>
      </c>
      <c r="I128" s="2" t="s">
        <v>1556</v>
      </c>
      <c r="J128" s="2">
        <v>646</v>
      </c>
      <c r="K128" s="3" t="s">
        <v>1557</v>
      </c>
    </row>
    <row r="129" spans="1:11" x14ac:dyDescent="0.25">
      <c r="A129" t="s">
        <v>1558</v>
      </c>
      <c r="B129" t="s">
        <v>1559</v>
      </c>
      <c r="C129" t="s">
        <v>1560</v>
      </c>
      <c r="D129" t="s">
        <v>1561</v>
      </c>
      <c r="E129" t="s">
        <v>541</v>
      </c>
      <c r="F129">
        <v>978</v>
      </c>
      <c r="G129" t="s">
        <v>542</v>
      </c>
      <c r="I129" s="2" t="s">
        <v>1562</v>
      </c>
      <c r="J129" s="2">
        <v>682</v>
      </c>
      <c r="K129" s="3" t="s">
        <v>1563</v>
      </c>
    </row>
    <row r="130" spans="1:11" x14ac:dyDescent="0.25">
      <c r="A130" t="s">
        <v>1564</v>
      </c>
      <c r="B130" t="s">
        <v>1565</v>
      </c>
      <c r="C130" t="s">
        <v>1566</v>
      </c>
      <c r="D130" t="s">
        <v>1567</v>
      </c>
      <c r="E130" t="s">
        <v>1400</v>
      </c>
      <c r="F130">
        <v>446</v>
      </c>
      <c r="G130" t="s">
        <v>1401</v>
      </c>
      <c r="I130" s="2" t="s">
        <v>1568</v>
      </c>
      <c r="J130" s="2">
        <v>90</v>
      </c>
      <c r="K130" s="3" t="s">
        <v>1569</v>
      </c>
    </row>
    <row r="131" spans="1:11" x14ac:dyDescent="0.25">
      <c r="A131" t="s">
        <v>1570</v>
      </c>
      <c r="B131" t="s">
        <v>1571</v>
      </c>
      <c r="C131" t="s">
        <v>1382</v>
      </c>
      <c r="D131" t="s">
        <v>1572</v>
      </c>
      <c r="E131" t="s">
        <v>1382</v>
      </c>
      <c r="F131">
        <v>807</v>
      </c>
      <c r="G131" t="s">
        <v>1383</v>
      </c>
      <c r="I131" s="2" t="s">
        <v>1573</v>
      </c>
      <c r="J131" s="2">
        <v>690</v>
      </c>
      <c r="K131" s="3" t="s">
        <v>1574</v>
      </c>
    </row>
    <row r="132" spans="1:11" x14ac:dyDescent="0.25">
      <c r="A132" t="s">
        <v>1575</v>
      </c>
      <c r="B132" t="s">
        <v>1576</v>
      </c>
      <c r="C132" t="s">
        <v>1577</v>
      </c>
      <c r="D132" t="s">
        <v>1578</v>
      </c>
      <c r="E132" t="s">
        <v>1376</v>
      </c>
      <c r="F132">
        <v>969</v>
      </c>
      <c r="G132" t="s">
        <v>1377</v>
      </c>
      <c r="I132" s="2" t="s">
        <v>1579</v>
      </c>
      <c r="J132" s="2">
        <v>938</v>
      </c>
      <c r="K132" s="3" t="s">
        <v>1580</v>
      </c>
    </row>
    <row r="133" spans="1:11" x14ac:dyDescent="0.25">
      <c r="A133" t="s">
        <v>1581</v>
      </c>
      <c r="B133" t="s">
        <v>1582</v>
      </c>
      <c r="C133" t="s">
        <v>1583</v>
      </c>
      <c r="D133" t="s">
        <v>1584</v>
      </c>
      <c r="E133" t="s">
        <v>1424</v>
      </c>
      <c r="F133">
        <v>454</v>
      </c>
      <c r="G133" t="s">
        <v>1425</v>
      </c>
      <c r="I133" s="2" t="s">
        <v>1585</v>
      </c>
      <c r="J133" s="2">
        <v>752</v>
      </c>
      <c r="K133" s="3" t="s">
        <v>1586</v>
      </c>
    </row>
    <row r="134" spans="1:11" x14ac:dyDescent="0.25">
      <c r="A134" t="s">
        <v>1587</v>
      </c>
      <c r="B134" t="s">
        <v>1588</v>
      </c>
      <c r="C134" t="s">
        <v>1589</v>
      </c>
      <c r="D134" t="s">
        <v>1590</v>
      </c>
      <c r="E134" t="s">
        <v>1436</v>
      </c>
      <c r="F134">
        <v>458</v>
      </c>
      <c r="G134" t="s">
        <v>1437</v>
      </c>
      <c r="I134" s="2" t="s">
        <v>1591</v>
      </c>
      <c r="J134" s="2">
        <v>702</v>
      </c>
      <c r="K134" s="3" t="s">
        <v>1592</v>
      </c>
    </row>
    <row r="135" spans="1:11" x14ac:dyDescent="0.25">
      <c r="A135" t="s">
        <v>1593</v>
      </c>
      <c r="B135" t="s">
        <v>1594</v>
      </c>
      <c r="C135" t="s">
        <v>1595</v>
      </c>
      <c r="D135" t="s">
        <v>1596</v>
      </c>
      <c r="E135" t="s">
        <v>1418</v>
      </c>
      <c r="F135">
        <v>462</v>
      </c>
      <c r="G135" t="s">
        <v>1419</v>
      </c>
      <c r="I135" s="2" t="s">
        <v>1597</v>
      </c>
      <c r="J135" s="2">
        <v>654</v>
      </c>
      <c r="K135" s="3" t="s">
        <v>1598</v>
      </c>
    </row>
    <row r="136" spans="1:11" x14ac:dyDescent="0.25">
      <c r="A136" t="s">
        <v>1599</v>
      </c>
      <c r="B136" t="s">
        <v>1600</v>
      </c>
      <c r="C136" t="s">
        <v>1601</v>
      </c>
      <c r="D136" t="s">
        <v>1602</v>
      </c>
      <c r="E136" t="s">
        <v>794</v>
      </c>
      <c r="F136">
        <v>952</v>
      </c>
      <c r="G136" t="s">
        <v>795</v>
      </c>
      <c r="I136" s="2" t="s">
        <v>88</v>
      </c>
      <c r="J136" s="2">
        <v>694</v>
      </c>
      <c r="K136" s="3" t="s">
        <v>1603</v>
      </c>
    </row>
    <row r="137" spans="1:11" x14ac:dyDescent="0.25">
      <c r="A137" t="s">
        <v>1604</v>
      </c>
      <c r="B137" t="s">
        <v>1605</v>
      </c>
      <c r="C137" t="s">
        <v>1606</v>
      </c>
      <c r="D137" t="s">
        <v>1607</v>
      </c>
      <c r="E137" t="s">
        <v>541</v>
      </c>
      <c r="F137">
        <v>978</v>
      </c>
      <c r="G137" t="s">
        <v>542</v>
      </c>
      <c r="I137" s="2" t="s">
        <v>1608</v>
      </c>
      <c r="J137" s="2">
        <v>706</v>
      </c>
      <c r="K137" s="3" t="s">
        <v>1609</v>
      </c>
    </row>
    <row r="138" spans="1:11" x14ac:dyDescent="0.25">
      <c r="A138" t="s">
        <v>1610</v>
      </c>
      <c r="B138" t="s">
        <v>1611</v>
      </c>
      <c r="C138" t="s">
        <v>1612</v>
      </c>
      <c r="D138" t="s">
        <v>1613</v>
      </c>
      <c r="E138" t="s">
        <v>182</v>
      </c>
      <c r="F138">
        <v>840</v>
      </c>
      <c r="G138" t="s">
        <v>511</v>
      </c>
      <c r="I138" s="2" t="s">
        <v>1614</v>
      </c>
      <c r="J138" s="2">
        <v>968</v>
      </c>
      <c r="K138" s="3" t="s">
        <v>1615</v>
      </c>
    </row>
    <row r="139" spans="1:11" x14ac:dyDescent="0.25">
      <c r="A139" t="s">
        <v>1616</v>
      </c>
      <c r="B139" t="s">
        <v>1617</v>
      </c>
      <c r="C139" t="s">
        <v>1618</v>
      </c>
      <c r="D139" t="s">
        <v>1619</v>
      </c>
      <c r="E139" t="s">
        <v>541</v>
      </c>
      <c r="F139">
        <v>978</v>
      </c>
      <c r="G139" t="s">
        <v>542</v>
      </c>
      <c r="I139" s="2" t="s">
        <v>1620</v>
      </c>
      <c r="J139" s="2">
        <v>728</v>
      </c>
      <c r="K139" s="3" t="s">
        <v>1621</v>
      </c>
    </row>
    <row r="140" spans="1:11" x14ac:dyDescent="0.25">
      <c r="A140" t="s">
        <v>1622</v>
      </c>
      <c r="B140" t="s">
        <v>1623</v>
      </c>
      <c r="C140" t="s">
        <v>1624</v>
      </c>
      <c r="D140" t="s">
        <v>1625</v>
      </c>
      <c r="E140" t="s">
        <v>1406</v>
      </c>
      <c r="F140">
        <v>478</v>
      </c>
      <c r="G140" t="s">
        <v>1407</v>
      </c>
      <c r="I140" s="2" t="s">
        <v>1626</v>
      </c>
      <c r="J140" s="2">
        <v>678</v>
      </c>
      <c r="K140" s="3" t="s">
        <v>1627</v>
      </c>
    </row>
    <row r="141" spans="1:11" x14ac:dyDescent="0.25">
      <c r="A141" t="s">
        <v>1628</v>
      </c>
      <c r="B141" t="s">
        <v>1629</v>
      </c>
      <c r="C141" t="s">
        <v>1630</v>
      </c>
      <c r="D141" t="s">
        <v>1631</v>
      </c>
      <c r="E141" t="s">
        <v>1412</v>
      </c>
      <c r="F141">
        <v>480</v>
      </c>
      <c r="G141" t="s">
        <v>1413</v>
      </c>
      <c r="I141" s="2" t="s">
        <v>1632</v>
      </c>
      <c r="J141" s="2">
        <v>760</v>
      </c>
      <c r="K141" s="3" t="s">
        <v>1633</v>
      </c>
    </row>
    <row r="142" spans="1:11" x14ac:dyDescent="0.25">
      <c r="A142" t="s">
        <v>1634</v>
      </c>
      <c r="B142" t="s">
        <v>1635</v>
      </c>
      <c r="C142" t="s">
        <v>1636</v>
      </c>
      <c r="D142" t="s">
        <v>1637</v>
      </c>
      <c r="E142" t="s">
        <v>541</v>
      </c>
      <c r="F142">
        <v>978</v>
      </c>
      <c r="G142" t="s">
        <v>542</v>
      </c>
      <c r="I142" s="2" t="s">
        <v>1194</v>
      </c>
      <c r="J142" s="2">
        <v>748</v>
      </c>
      <c r="K142" s="3" t="s">
        <v>1195</v>
      </c>
    </row>
    <row r="143" spans="1:11" x14ac:dyDescent="0.25">
      <c r="A143" t="s">
        <v>1638</v>
      </c>
      <c r="B143" t="s">
        <v>1639</v>
      </c>
      <c r="C143" t="s">
        <v>1640</v>
      </c>
      <c r="D143" t="s">
        <v>1641</v>
      </c>
      <c r="E143" t="s">
        <v>1430</v>
      </c>
      <c r="F143">
        <v>484</v>
      </c>
      <c r="G143" t="s">
        <v>1431</v>
      </c>
      <c r="I143" s="2" t="s">
        <v>1642</v>
      </c>
      <c r="J143" s="2">
        <v>764</v>
      </c>
      <c r="K143" s="3" t="s">
        <v>1643</v>
      </c>
    </row>
    <row r="144" spans="1:11" x14ac:dyDescent="0.25">
      <c r="A144" t="s">
        <v>1644</v>
      </c>
      <c r="B144" t="s">
        <v>1645</v>
      </c>
      <c r="C144" t="s">
        <v>1646</v>
      </c>
      <c r="D144" t="s">
        <v>1647</v>
      </c>
      <c r="E144" t="s">
        <v>182</v>
      </c>
      <c r="F144">
        <v>840</v>
      </c>
      <c r="G144" t="s">
        <v>511</v>
      </c>
      <c r="I144" s="2" t="s">
        <v>1648</v>
      </c>
      <c r="J144" s="2">
        <v>972</v>
      </c>
      <c r="K144" s="3" t="s">
        <v>1649</v>
      </c>
    </row>
    <row r="145" spans="1:11" x14ac:dyDescent="0.25">
      <c r="A145" t="s">
        <v>1650</v>
      </c>
      <c r="B145" t="s">
        <v>1651</v>
      </c>
      <c r="C145" t="s">
        <v>1652</v>
      </c>
      <c r="D145" t="s">
        <v>1653</v>
      </c>
      <c r="E145" t="s">
        <v>1370</v>
      </c>
      <c r="F145">
        <v>498</v>
      </c>
      <c r="G145" t="s">
        <v>1371</v>
      </c>
      <c r="I145" s="2" t="s">
        <v>1654</v>
      </c>
      <c r="J145" s="2">
        <v>934</v>
      </c>
      <c r="K145" s="3" t="s">
        <v>1655</v>
      </c>
    </row>
    <row r="146" spans="1:11" x14ac:dyDescent="0.25">
      <c r="A146" t="s">
        <v>1656</v>
      </c>
      <c r="B146" t="s">
        <v>1657</v>
      </c>
      <c r="C146" t="s">
        <v>1658</v>
      </c>
      <c r="D146" t="s">
        <v>1659</v>
      </c>
      <c r="E146" t="s">
        <v>541</v>
      </c>
      <c r="F146">
        <v>978</v>
      </c>
      <c r="G146" t="s">
        <v>542</v>
      </c>
      <c r="I146" s="2" t="s">
        <v>1660</v>
      </c>
      <c r="J146" s="2">
        <v>788</v>
      </c>
      <c r="K146" s="3" t="s">
        <v>1661</v>
      </c>
    </row>
    <row r="147" spans="1:11" x14ac:dyDescent="0.25">
      <c r="A147" t="s">
        <v>1662</v>
      </c>
      <c r="B147" t="s">
        <v>1663</v>
      </c>
      <c r="C147" t="s">
        <v>1664</v>
      </c>
      <c r="D147" t="s">
        <v>1665</v>
      </c>
      <c r="E147" t="s">
        <v>1394</v>
      </c>
      <c r="F147">
        <v>496</v>
      </c>
      <c r="G147" t="s">
        <v>1395</v>
      </c>
      <c r="I147" s="2" t="s">
        <v>1666</v>
      </c>
      <c r="J147" s="2">
        <v>776</v>
      </c>
      <c r="K147" s="3" t="s">
        <v>1667</v>
      </c>
    </row>
    <row r="148" spans="1:11" x14ac:dyDescent="0.25">
      <c r="A148" t="s">
        <v>1668</v>
      </c>
      <c r="B148" t="s">
        <v>1669</v>
      </c>
      <c r="C148" t="s">
        <v>1670</v>
      </c>
      <c r="D148" t="s">
        <v>1671</v>
      </c>
      <c r="E148" t="s">
        <v>541</v>
      </c>
      <c r="F148">
        <v>978</v>
      </c>
      <c r="G148" t="s">
        <v>542</v>
      </c>
      <c r="I148" s="2" t="s">
        <v>1672</v>
      </c>
      <c r="J148" s="2">
        <v>949</v>
      </c>
      <c r="K148" s="3" t="s">
        <v>1673</v>
      </c>
    </row>
    <row r="149" spans="1:11" x14ac:dyDescent="0.25">
      <c r="A149" t="s">
        <v>1674</v>
      </c>
      <c r="B149" t="s">
        <v>1675</v>
      </c>
      <c r="C149" t="s">
        <v>1676</v>
      </c>
      <c r="D149" t="s">
        <v>1677</v>
      </c>
      <c r="E149" t="s">
        <v>614</v>
      </c>
      <c r="F149">
        <v>951</v>
      </c>
      <c r="G149" t="s">
        <v>615</v>
      </c>
      <c r="I149" s="2" t="s">
        <v>1678</v>
      </c>
      <c r="J149" s="2">
        <v>780</v>
      </c>
      <c r="K149" s="3" t="s">
        <v>1679</v>
      </c>
    </row>
    <row r="150" spans="1:11" x14ac:dyDescent="0.25">
      <c r="A150" t="s">
        <v>1680</v>
      </c>
      <c r="B150" t="s">
        <v>1681</v>
      </c>
      <c r="C150" t="s">
        <v>1682</v>
      </c>
      <c r="D150" t="s">
        <v>1683</v>
      </c>
      <c r="E150" t="s">
        <v>1364</v>
      </c>
      <c r="F150">
        <v>504</v>
      </c>
      <c r="G150" t="s">
        <v>1365</v>
      </c>
      <c r="I150" s="2" t="s">
        <v>1684</v>
      </c>
      <c r="J150" s="2">
        <v>0</v>
      </c>
      <c r="K150" s="3" t="s">
        <v>1685</v>
      </c>
    </row>
    <row r="151" spans="1:11" x14ac:dyDescent="0.25">
      <c r="A151" t="s">
        <v>1686</v>
      </c>
      <c r="B151" t="s">
        <v>1687</v>
      </c>
      <c r="C151" t="s">
        <v>1688</v>
      </c>
      <c r="D151" t="s">
        <v>1689</v>
      </c>
      <c r="E151" t="s">
        <v>1442</v>
      </c>
      <c r="F151">
        <v>943</v>
      </c>
      <c r="G151" t="s">
        <v>1443</v>
      </c>
      <c r="I151" s="2" t="s">
        <v>1690</v>
      </c>
      <c r="J151" s="2">
        <v>901</v>
      </c>
      <c r="K151" s="3" t="s">
        <v>1691</v>
      </c>
    </row>
    <row r="152" spans="1:11" x14ac:dyDescent="0.25">
      <c r="A152" t="s">
        <v>1692</v>
      </c>
      <c r="B152" t="s">
        <v>1693</v>
      </c>
      <c r="C152" t="s">
        <v>1694</v>
      </c>
      <c r="D152" t="s">
        <v>1695</v>
      </c>
      <c r="E152" t="s">
        <v>1388</v>
      </c>
      <c r="F152">
        <v>104</v>
      </c>
      <c r="G152" t="s">
        <v>1389</v>
      </c>
      <c r="I152" s="2" t="s">
        <v>1696</v>
      </c>
      <c r="J152" s="2">
        <v>834</v>
      </c>
      <c r="K152" s="3" t="s">
        <v>1697</v>
      </c>
    </row>
    <row r="153" spans="1:11" x14ac:dyDescent="0.25">
      <c r="A153" t="s">
        <v>1698</v>
      </c>
      <c r="B153" t="s">
        <v>1699</v>
      </c>
      <c r="C153" t="s">
        <v>1700</v>
      </c>
      <c r="D153" t="s">
        <v>1701</v>
      </c>
      <c r="E153" t="s">
        <v>1448</v>
      </c>
      <c r="F153">
        <v>516</v>
      </c>
      <c r="G153" t="s">
        <v>1449</v>
      </c>
      <c r="I153" s="2" t="s">
        <v>1702</v>
      </c>
      <c r="J153" s="2">
        <v>980</v>
      </c>
      <c r="K153" s="3" t="s">
        <v>1703</v>
      </c>
    </row>
    <row r="154" spans="1:11" x14ac:dyDescent="0.25">
      <c r="A154" t="s">
        <v>1704</v>
      </c>
      <c r="B154" t="s">
        <v>1705</v>
      </c>
      <c r="C154" t="s">
        <v>1706</v>
      </c>
      <c r="D154" t="s">
        <v>1707</v>
      </c>
      <c r="I154" s="2" t="s">
        <v>1708</v>
      </c>
      <c r="J154" s="2">
        <v>800</v>
      </c>
      <c r="K154" s="3" t="s">
        <v>1709</v>
      </c>
    </row>
    <row r="155" spans="1:11" x14ac:dyDescent="0.25">
      <c r="A155" t="s">
        <v>1710</v>
      </c>
      <c r="B155" t="s">
        <v>1711</v>
      </c>
      <c r="C155" t="s">
        <v>1712</v>
      </c>
      <c r="D155" t="s">
        <v>1713</v>
      </c>
      <c r="E155" t="s">
        <v>1472</v>
      </c>
      <c r="F155">
        <v>524</v>
      </c>
      <c r="G155" t="s">
        <v>1473</v>
      </c>
      <c r="I155" s="2" t="s">
        <v>182</v>
      </c>
      <c r="J155" s="2">
        <v>840</v>
      </c>
      <c r="K155" s="3" t="s">
        <v>511</v>
      </c>
    </row>
    <row r="156" spans="1:11" x14ac:dyDescent="0.25">
      <c r="A156" t="s">
        <v>1714</v>
      </c>
      <c r="B156" t="s">
        <v>1715</v>
      </c>
      <c r="C156" t="s">
        <v>1716</v>
      </c>
      <c r="D156" t="s">
        <v>1717</v>
      </c>
      <c r="E156" t="s">
        <v>541</v>
      </c>
      <c r="F156">
        <v>978</v>
      </c>
      <c r="G156" t="s">
        <v>542</v>
      </c>
      <c r="I156" s="2" t="s">
        <v>182</v>
      </c>
      <c r="J156" s="2"/>
      <c r="K156" s="3"/>
    </row>
    <row r="157" spans="1:11" x14ac:dyDescent="0.25">
      <c r="A157" t="s">
        <v>1718</v>
      </c>
      <c r="B157" t="s">
        <v>1719</v>
      </c>
      <c r="C157" t="s">
        <v>1720</v>
      </c>
      <c r="D157" t="s">
        <v>1721</v>
      </c>
      <c r="E157" t="s">
        <v>664</v>
      </c>
      <c r="F157">
        <v>532</v>
      </c>
      <c r="G157" t="s">
        <v>665</v>
      </c>
      <c r="I157" s="2" t="s">
        <v>1722</v>
      </c>
      <c r="J157" s="2">
        <v>858</v>
      </c>
      <c r="K157" s="3" t="s">
        <v>1723</v>
      </c>
    </row>
    <row r="158" spans="1:11" x14ac:dyDescent="0.25">
      <c r="A158" t="s">
        <v>1724</v>
      </c>
      <c r="B158" t="s">
        <v>1725</v>
      </c>
      <c r="C158" t="s">
        <v>1726</v>
      </c>
      <c r="D158" t="s">
        <v>1727</v>
      </c>
      <c r="I158" s="2" t="s">
        <v>1728</v>
      </c>
      <c r="J158" s="2">
        <v>860</v>
      </c>
      <c r="K158" s="3" t="s">
        <v>1729</v>
      </c>
    </row>
    <row r="159" spans="1:11" x14ac:dyDescent="0.25">
      <c r="A159" t="s">
        <v>1730</v>
      </c>
      <c r="B159" t="s">
        <v>1731</v>
      </c>
      <c r="C159" t="s">
        <v>1732</v>
      </c>
      <c r="D159" t="s">
        <v>1733</v>
      </c>
      <c r="E159" t="s">
        <v>1478</v>
      </c>
      <c r="F159">
        <v>554</v>
      </c>
      <c r="G159" t="s">
        <v>1479</v>
      </c>
      <c r="I159" s="2" t="s">
        <v>1734</v>
      </c>
      <c r="J159" s="2">
        <v>937</v>
      </c>
      <c r="K159" s="3" t="s">
        <v>1735</v>
      </c>
    </row>
    <row r="160" spans="1:11" x14ac:dyDescent="0.25">
      <c r="A160" t="s">
        <v>1736</v>
      </c>
      <c r="B160" t="s">
        <v>1737</v>
      </c>
      <c r="C160" t="s">
        <v>1738</v>
      </c>
      <c r="D160" t="s">
        <v>1739</v>
      </c>
      <c r="E160" t="s">
        <v>1460</v>
      </c>
      <c r="F160">
        <v>558</v>
      </c>
      <c r="G160" t="s">
        <v>1461</v>
      </c>
      <c r="I160" s="2" t="s">
        <v>1740</v>
      </c>
      <c r="J160" s="2">
        <v>704</v>
      </c>
      <c r="K160" s="3" t="s">
        <v>1741</v>
      </c>
    </row>
    <row r="161" spans="1:11" x14ac:dyDescent="0.25">
      <c r="A161" t="s">
        <v>1742</v>
      </c>
      <c r="B161" t="s">
        <v>1743</v>
      </c>
      <c r="C161" t="s">
        <v>1744</v>
      </c>
      <c r="D161" t="s">
        <v>1745</v>
      </c>
      <c r="E161" t="s">
        <v>794</v>
      </c>
      <c r="F161">
        <v>952</v>
      </c>
      <c r="G161" t="s">
        <v>795</v>
      </c>
      <c r="I161" s="2" t="s">
        <v>1746</v>
      </c>
      <c r="J161" s="2">
        <v>548</v>
      </c>
      <c r="K161" s="3" t="s">
        <v>1747</v>
      </c>
    </row>
    <row r="162" spans="1:11" x14ac:dyDescent="0.25">
      <c r="A162" t="s">
        <v>1748</v>
      </c>
      <c r="B162" t="s">
        <v>1749</v>
      </c>
      <c r="C162" t="s">
        <v>1750</v>
      </c>
      <c r="D162" t="s">
        <v>1751</v>
      </c>
      <c r="E162" t="s">
        <v>1454</v>
      </c>
      <c r="F162">
        <v>566</v>
      </c>
      <c r="G162" t="s">
        <v>1455</v>
      </c>
      <c r="I162" s="2" t="s">
        <v>1752</v>
      </c>
      <c r="J162" s="2">
        <v>882</v>
      </c>
      <c r="K162" s="3" t="s">
        <v>1753</v>
      </c>
    </row>
    <row r="163" spans="1:11" x14ac:dyDescent="0.25">
      <c r="A163" t="s">
        <v>1754</v>
      </c>
      <c r="B163" t="s">
        <v>1755</v>
      </c>
      <c r="C163" t="s">
        <v>1756</v>
      </c>
      <c r="D163" t="s">
        <v>1757</v>
      </c>
      <c r="I163" s="2" t="s">
        <v>931</v>
      </c>
      <c r="J163" s="2">
        <v>950</v>
      </c>
      <c r="K163" s="3" t="s">
        <v>932</v>
      </c>
    </row>
    <row r="164" spans="1:11" x14ac:dyDescent="0.25">
      <c r="A164" t="s">
        <v>1758</v>
      </c>
      <c r="B164" t="s">
        <v>1759</v>
      </c>
      <c r="C164" t="s">
        <v>1760</v>
      </c>
      <c r="D164" t="s">
        <v>1761</v>
      </c>
      <c r="I164" s="2" t="s">
        <v>614</v>
      </c>
      <c r="J164" s="2">
        <v>951</v>
      </c>
      <c r="K164" s="3" t="s">
        <v>615</v>
      </c>
    </row>
    <row r="165" spans="1:11" x14ac:dyDescent="0.25">
      <c r="A165" t="s">
        <v>1762</v>
      </c>
      <c r="B165" t="s">
        <v>1763</v>
      </c>
      <c r="C165" t="s">
        <v>1764</v>
      </c>
      <c r="D165" t="s">
        <v>1765</v>
      </c>
      <c r="E165" t="s">
        <v>182</v>
      </c>
      <c r="F165">
        <v>840</v>
      </c>
      <c r="G165" t="s">
        <v>511</v>
      </c>
      <c r="I165" s="2" t="s">
        <v>794</v>
      </c>
      <c r="J165" s="2">
        <v>952</v>
      </c>
      <c r="K165" s="3" t="s">
        <v>795</v>
      </c>
    </row>
    <row r="166" spans="1:11" x14ac:dyDescent="0.25">
      <c r="A166" t="s">
        <v>1766</v>
      </c>
      <c r="B166" t="s">
        <v>1767</v>
      </c>
      <c r="C166" t="s">
        <v>1768</v>
      </c>
      <c r="D166" t="s">
        <v>1769</v>
      </c>
      <c r="E166" t="s">
        <v>1466</v>
      </c>
      <c r="F166">
        <v>578</v>
      </c>
      <c r="G166" t="s">
        <v>1467</v>
      </c>
      <c r="I166" s="2" t="s">
        <v>1770</v>
      </c>
      <c r="J166" s="2">
        <v>886</v>
      </c>
      <c r="K166" s="3" t="s">
        <v>1771</v>
      </c>
    </row>
    <row r="167" spans="1:11" x14ac:dyDescent="0.25">
      <c r="A167" t="s">
        <v>1772</v>
      </c>
      <c r="B167" t="s">
        <v>1773</v>
      </c>
      <c r="C167" t="s">
        <v>1774</v>
      </c>
      <c r="D167" t="s">
        <v>1775</v>
      </c>
      <c r="E167" t="s">
        <v>1484</v>
      </c>
      <c r="F167">
        <v>512</v>
      </c>
      <c r="G167" t="s">
        <v>1485</v>
      </c>
      <c r="I167" s="2" t="s">
        <v>1776</v>
      </c>
      <c r="J167" s="2">
        <v>710</v>
      </c>
      <c r="K167" s="3" t="s">
        <v>1777</v>
      </c>
    </row>
    <row r="168" spans="1:11" x14ac:dyDescent="0.25">
      <c r="A168" t="s">
        <v>1778</v>
      </c>
      <c r="B168" t="s">
        <v>1779</v>
      </c>
      <c r="C168" t="s">
        <v>1780</v>
      </c>
      <c r="D168" t="s">
        <v>1781</v>
      </c>
      <c r="E168" t="s">
        <v>1514</v>
      </c>
      <c r="F168">
        <v>586</v>
      </c>
      <c r="G168" t="s">
        <v>1515</v>
      </c>
      <c r="I168" s="2" t="s">
        <v>1782</v>
      </c>
      <c r="J168" s="2">
        <v>967</v>
      </c>
      <c r="K168" s="3" t="s">
        <v>1783</v>
      </c>
    </row>
    <row r="169" spans="1:11" x14ac:dyDescent="0.25">
      <c r="A169" t="s">
        <v>1784</v>
      </c>
      <c r="B169" t="s">
        <v>1785</v>
      </c>
      <c r="C169" t="s">
        <v>1786</v>
      </c>
      <c r="D169" t="s">
        <v>1787</v>
      </c>
      <c r="E169" t="s">
        <v>182</v>
      </c>
      <c r="F169">
        <v>840</v>
      </c>
      <c r="G169" t="s">
        <v>511</v>
      </c>
    </row>
    <row r="170" spans="1:11" x14ac:dyDescent="0.25">
      <c r="A170" t="s">
        <v>1788</v>
      </c>
      <c r="B170" t="s">
        <v>1789</v>
      </c>
      <c r="C170" t="s">
        <v>1790</v>
      </c>
      <c r="D170" t="s">
        <v>1791</v>
      </c>
    </row>
    <row r="171" spans="1:11" x14ac:dyDescent="0.25">
      <c r="A171" t="s">
        <v>1792</v>
      </c>
      <c r="B171" t="s">
        <v>1793</v>
      </c>
      <c r="C171" t="s">
        <v>1794</v>
      </c>
      <c r="D171" t="s">
        <v>1795</v>
      </c>
      <c r="E171" t="s">
        <v>1490</v>
      </c>
      <c r="F171">
        <v>590</v>
      </c>
      <c r="G171" t="s">
        <v>1491</v>
      </c>
    </row>
    <row r="172" spans="1:11" x14ac:dyDescent="0.25">
      <c r="A172" t="s">
        <v>1796</v>
      </c>
      <c r="B172" t="s">
        <v>1797</v>
      </c>
      <c r="C172" t="s">
        <v>1798</v>
      </c>
      <c r="D172" t="s">
        <v>1799</v>
      </c>
      <c r="E172" t="s">
        <v>1502</v>
      </c>
      <c r="F172">
        <v>598</v>
      </c>
      <c r="G172" t="s">
        <v>1503</v>
      </c>
    </row>
    <row r="173" spans="1:11" x14ac:dyDescent="0.25">
      <c r="A173" t="s">
        <v>1800</v>
      </c>
      <c r="B173" t="s">
        <v>1801</v>
      </c>
      <c r="C173" t="s">
        <v>1802</v>
      </c>
      <c r="D173" t="s">
        <v>1803</v>
      </c>
      <c r="E173" t="s">
        <v>1526</v>
      </c>
      <c r="F173">
        <v>600</v>
      </c>
      <c r="G173" t="s">
        <v>1527</v>
      </c>
    </row>
    <row r="174" spans="1:11" x14ac:dyDescent="0.25">
      <c r="A174" t="s">
        <v>1804</v>
      </c>
      <c r="B174" t="s">
        <v>1805</v>
      </c>
      <c r="C174" t="s">
        <v>1806</v>
      </c>
      <c r="D174" t="s">
        <v>1807</v>
      </c>
      <c r="E174" t="s">
        <v>1496</v>
      </c>
      <c r="F174">
        <v>604</v>
      </c>
      <c r="G174" t="s">
        <v>1497</v>
      </c>
    </row>
    <row r="175" spans="1:11" x14ac:dyDescent="0.25">
      <c r="A175" t="s">
        <v>1808</v>
      </c>
      <c r="B175" t="s">
        <v>1809</v>
      </c>
      <c r="C175" t="s">
        <v>1810</v>
      </c>
      <c r="D175" t="s">
        <v>1811</v>
      </c>
      <c r="E175" t="s">
        <v>1508</v>
      </c>
      <c r="F175">
        <v>608</v>
      </c>
      <c r="G175" t="s">
        <v>1509</v>
      </c>
    </row>
    <row r="176" spans="1:11" x14ac:dyDescent="0.25">
      <c r="A176" t="s">
        <v>1812</v>
      </c>
      <c r="B176" t="s">
        <v>1813</v>
      </c>
      <c r="C176" t="s">
        <v>1814</v>
      </c>
      <c r="D176" t="s">
        <v>1815</v>
      </c>
    </row>
    <row r="177" spans="1:7" x14ac:dyDescent="0.25">
      <c r="A177" t="s">
        <v>1816</v>
      </c>
      <c r="B177" t="s">
        <v>1817</v>
      </c>
      <c r="C177" t="s">
        <v>1818</v>
      </c>
      <c r="D177" t="s">
        <v>1819</v>
      </c>
      <c r="E177" t="s">
        <v>1520</v>
      </c>
      <c r="F177">
        <v>985</v>
      </c>
      <c r="G177" t="s">
        <v>1521</v>
      </c>
    </row>
    <row r="178" spans="1:7" x14ac:dyDescent="0.25">
      <c r="A178" t="s">
        <v>1820</v>
      </c>
      <c r="B178" t="s">
        <v>1821</v>
      </c>
      <c r="C178" t="s">
        <v>1822</v>
      </c>
      <c r="D178" t="s">
        <v>1823</v>
      </c>
      <c r="E178" t="s">
        <v>541</v>
      </c>
      <c r="F178">
        <v>978</v>
      </c>
      <c r="G178" t="s">
        <v>542</v>
      </c>
    </row>
    <row r="179" spans="1:7" x14ac:dyDescent="0.25">
      <c r="A179" t="s">
        <v>1824</v>
      </c>
      <c r="B179" t="s">
        <v>1825</v>
      </c>
      <c r="C179" t="s">
        <v>1826</v>
      </c>
      <c r="D179" t="s">
        <v>1827</v>
      </c>
      <c r="E179" t="s">
        <v>182</v>
      </c>
      <c r="F179">
        <v>840</v>
      </c>
      <c r="G179" t="s">
        <v>511</v>
      </c>
    </row>
    <row r="180" spans="1:7" x14ac:dyDescent="0.25">
      <c r="A180" t="s">
        <v>1828</v>
      </c>
      <c r="B180" t="s">
        <v>1829</v>
      </c>
      <c r="C180" t="s">
        <v>1830</v>
      </c>
      <c r="D180" t="s">
        <v>1831</v>
      </c>
      <c r="E180" t="s">
        <v>1532</v>
      </c>
      <c r="F180">
        <v>634</v>
      </c>
      <c r="G180" t="s">
        <v>1533</v>
      </c>
    </row>
    <row r="181" spans="1:7" x14ac:dyDescent="0.25">
      <c r="A181" t="s">
        <v>1832</v>
      </c>
      <c r="B181" t="s">
        <v>1833</v>
      </c>
      <c r="C181" t="s">
        <v>1834</v>
      </c>
      <c r="D181" t="s">
        <v>1835</v>
      </c>
      <c r="E181" t="s">
        <v>931</v>
      </c>
      <c r="F181">
        <v>950</v>
      </c>
      <c r="G181" t="s">
        <v>932</v>
      </c>
    </row>
    <row r="182" spans="1:7" x14ac:dyDescent="0.25">
      <c r="A182" t="s">
        <v>1836</v>
      </c>
      <c r="B182" t="s">
        <v>1837</v>
      </c>
      <c r="C182" t="s">
        <v>1838</v>
      </c>
      <c r="D182" t="s">
        <v>1839</v>
      </c>
      <c r="E182" t="s">
        <v>541</v>
      </c>
      <c r="F182">
        <v>978</v>
      </c>
      <c r="G182" t="s">
        <v>542</v>
      </c>
    </row>
    <row r="183" spans="1:7" x14ac:dyDescent="0.25">
      <c r="A183" t="s">
        <v>1840</v>
      </c>
      <c r="B183" t="s">
        <v>1841</v>
      </c>
      <c r="C183" t="s">
        <v>1842</v>
      </c>
      <c r="D183" t="s">
        <v>1843</v>
      </c>
      <c r="E183" t="s">
        <v>1538</v>
      </c>
      <c r="F183">
        <v>946</v>
      </c>
      <c r="G183" t="s">
        <v>1539</v>
      </c>
    </row>
    <row r="184" spans="1:7" x14ac:dyDescent="0.25">
      <c r="A184" t="s">
        <v>1844</v>
      </c>
      <c r="B184" t="s">
        <v>1845</v>
      </c>
      <c r="C184" t="s">
        <v>1846</v>
      </c>
      <c r="D184" t="s">
        <v>1847</v>
      </c>
      <c r="E184" t="s">
        <v>1550</v>
      </c>
      <c r="F184">
        <v>643</v>
      </c>
      <c r="G184" t="s">
        <v>1551</v>
      </c>
    </row>
    <row r="185" spans="1:7" x14ac:dyDescent="0.25">
      <c r="A185" t="s">
        <v>1848</v>
      </c>
      <c r="B185" t="s">
        <v>1849</v>
      </c>
      <c r="C185" t="s">
        <v>1850</v>
      </c>
      <c r="D185" t="s">
        <v>1851</v>
      </c>
      <c r="E185" t="s">
        <v>1556</v>
      </c>
      <c r="F185">
        <v>646</v>
      </c>
      <c r="G185" t="s">
        <v>1557</v>
      </c>
    </row>
    <row r="186" spans="1:7" x14ac:dyDescent="0.25">
      <c r="A186" t="s">
        <v>1852</v>
      </c>
      <c r="B186" t="s">
        <v>1853</v>
      </c>
      <c r="C186" t="s">
        <v>1854</v>
      </c>
      <c r="D186" t="s">
        <v>1855</v>
      </c>
      <c r="E186" t="s">
        <v>1597</v>
      </c>
      <c r="F186">
        <v>654</v>
      </c>
      <c r="G186" t="s">
        <v>1598</v>
      </c>
    </row>
    <row r="187" spans="1:7" x14ac:dyDescent="0.25">
      <c r="A187" t="s">
        <v>1856</v>
      </c>
      <c r="B187" t="s">
        <v>1857</v>
      </c>
      <c r="C187" t="s">
        <v>1858</v>
      </c>
      <c r="D187" t="s">
        <v>1859</v>
      </c>
      <c r="E187" t="s">
        <v>614</v>
      </c>
      <c r="F187">
        <v>951</v>
      </c>
      <c r="G187" t="s">
        <v>615</v>
      </c>
    </row>
    <row r="188" spans="1:7" x14ac:dyDescent="0.25">
      <c r="A188" t="s">
        <v>1860</v>
      </c>
      <c r="B188" t="s">
        <v>1861</v>
      </c>
      <c r="C188" t="s">
        <v>1862</v>
      </c>
      <c r="D188" t="s">
        <v>1863</v>
      </c>
      <c r="E188" t="s">
        <v>614</v>
      </c>
      <c r="F188">
        <v>951</v>
      </c>
      <c r="G188" t="s">
        <v>615</v>
      </c>
    </row>
    <row r="189" spans="1:7" x14ac:dyDescent="0.25">
      <c r="A189" t="s">
        <v>1864</v>
      </c>
      <c r="B189" t="s">
        <v>1865</v>
      </c>
      <c r="C189" t="s">
        <v>1866</v>
      </c>
      <c r="D189" t="s">
        <v>1867</v>
      </c>
      <c r="E189" t="s">
        <v>541</v>
      </c>
      <c r="F189">
        <v>978</v>
      </c>
      <c r="G189" t="s">
        <v>542</v>
      </c>
    </row>
    <row r="190" spans="1:7" x14ac:dyDescent="0.25">
      <c r="A190" t="s">
        <v>1868</v>
      </c>
      <c r="B190" t="s">
        <v>1869</v>
      </c>
      <c r="C190" t="s">
        <v>1870</v>
      </c>
      <c r="D190" t="s">
        <v>1871</v>
      </c>
      <c r="E190" t="s">
        <v>614</v>
      </c>
      <c r="F190">
        <v>951</v>
      </c>
      <c r="G190" t="s">
        <v>615</v>
      </c>
    </row>
    <row r="191" spans="1:7" x14ac:dyDescent="0.25">
      <c r="A191" t="s">
        <v>1872</v>
      </c>
      <c r="B191" t="s">
        <v>1873</v>
      </c>
      <c r="C191" t="s">
        <v>1874</v>
      </c>
      <c r="D191" t="s">
        <v>1875</v>
      </c>
      <c r="E191" t="s">
        <v>541</v>
      </c>
      <c r="F191">
        <v>978</v>
      </c>
      <c r="G191" t="s">
        <v>542</v>
      </c>
    </row>
    <row r="192" spans="1:7" x14ac:dyDescent="0.25">
      <c r="A192" t="s">
        <v>1876</v>
      </c>
      <c r="B192" t="s">
        <v>1877</v>
      </c>
      <c r="C192" t="s">
        <v>1878</v>
      </c>
      <c r="D192" t="s">
        <v>1879</v>
      </c>
      <c r="E192" t="s">
        <v>541</v>
      </c>
      <c r="F192">
        <v>978</v>
      </c>
      <c r="G192" t="s">
        <v>542</v>
      </c>
    </row>
    <row r="193" spans="1:7" x14ac:dyDescent="0.25">
      <c r="A193" t="s">
        <v>1880</v>
      </c>
      <c r="B193" t="s">
        <v>1881</v>
      </c>
      <c r="C193" t="s">
        <v>1882</v>
      </c>
      <c r="D193" t="s">
        <v>1883</v>
      </c>
      <c r="E193" t="s">
        <v>1752</v>
      </c>
      <c r="F193">
        <v>882</v>
      </c>
      <c r="G193" t="s">
        <v>1753</v>
      </c>
    </row>
    <row r="194" spans="1:7" x14ac:dyDescent="0.25">
      <c r="A194" t="s">
        <v>1884</v>
      </c>
      <c r="B194" t="s">
        <v>1885</v>
      </c>
      <c r="C194" t="s">
        <v>1886</v>
      </c>
      <c r="D194" t="s">
        <v>1887</v>
      </c>
      <c r="E194" t="s">
        <v>541</v>
      </c>
      <c r="F194">
        <v>978</v>
      </c>
      <c r="G194" t="s">
        <v>542</v>
      </c>
    </row>
    <row r="195" spans="1:7" x14ac:dyDescent="0.25">
      <c r="A195" t="s">
        <v>1888</v>
      </c>
      <c r="B195" t="s">
        <v>1889</v>
      </c>
      <c r="C195" t="s">
        <v>1890</v>
      </c>
      <c r="D195" t="s">
        <v>1891</v>
      </c>
      <c r="E195" t="s">
        <v>1626</v>
      </c>
      <c r="F195">
        <v>678</v>
      </c>
      <c r="G195" t="s">
        <v>1627</v>
      </c>
    </row>
    <row r="196" spans="1:7" x14ac:dyDescent="0.25">
      <c r="A196" t="s">
        <v>1892</v>
      </c>
      <c r="B196" t="s">
        <v>1893</v>
      </c>
      <c r="C196" t="s">
        <v>1894</v>
      </c>
      <c r="D196" t="s">
        <v>1895</v>
      </c>
      <c r="E196" t="s">
        <v>1562</v>
      </c>
      <c r="F196">
        <v>682</v>
      </c>
      <c r="G196" t="s">
        <v>1563</v>
      </c>
    </row>
    <row r="197" spans="1:7" x14ac:dyDescent="0.25">
      <c r="A197" t="s">
        <v>1896</v>
      </c>
      <c r="B197" t="s">
        <v>1897</v>
      </c>
      <c r="C197" t="s">
        <v>1898</v>
      </c>
      <c r="D197" t="s">
        <v>1899</v>
      </c>
      <c r="E197" t="s">
        <v>794</v>
      </c>
      <c r="F197">
        <v>952</v>
      </c>
      <c r="G197" t="s">
        <v>795</v>
      </c>
    </row>
    <row r="198" spans="1:7" x14ac:dyDescent="0.25">
      <c r="A198" t="s">
        <v>1900</v>
      </c>
      <c r="B198" t="s">
        <v>1901</v>
      </c>
      <c r="C198" t="s">
        <v>1902</v>
      </c>
      <c r="D198" t="s">
        <v>1903</v>
      </c>
      <c r="E198" t="s">
        <v>1544</v>
      </c>
      <c r="F198">
        <v>941</v>
      </c>
      <c r="G198" t="s">
        <v>1545</v>
      </c>
    </row>
    <row r="199" spans="1:7" x14ac:dyDescent="0.25">
      <c r="A199" t="s">
        <v>1904</v>
      </c>
      <c r="B199" t="s">
        <v>1905</v>
      </c>
      <c r="C199" t="s">
        <v>1906</v>
      </c>
      <c r="D199" t="s">
        <v>1907</v>
      </c>
      <c r="E199" t="s">
        <v>1573</v>
      </c>
      <c r="F199">
        <v>690</v>
      </c>
      <c r="G199" t="s">
        <v>1574</v>
      </c>
    </row>
    <row r="200" spans="1:7" x14ac:dyDescent="0.25">
      <c r="A200" t="s">
        <v>51</v>
      </c>
      <c r="B200" t="s">
        <v>1908</v>
      </c>
      <c r="C200" t="s">
        <v>1909</v>
      </c>
      <c r="D200" t="s">
        <v>1910</v>
      </c>
      <c r="E200" t="s">
        <v>88</v>
      </c>
      <c r="F200">
        <v>694</v>
      </c>
      <c r="G200" t="s">
        <v>1603</v>
      </c>
    </row>
    <row r="201" spans="1:7" x14ac:dyDescent="0.25">
      <c r="A201" t="s">
        <v>1911</v>
      </c>
      <c r="B201" t="s">
        <v>1912</v>
      </c>
      <c r="C201" t="s">
        <v>1913</v>
      </c>
      <c r="D201" t="s">
        <v>1914</v>
      </c>
      <c r="E201" t="s">
        <v>1591</v>
      </c>
      <c r="F201">
        <v>702</v>
      </c>
      <c r="G201" t="s">
        <v>1592</v>
      </c>
    </row>
    <row r="202" spans="1:7" x14ac:dyDescent="0.25">
      <c r="A202" t="s">
        <v>1915</v>
      </c>
      <c r="B202" t="s">
        <v>1916</v>
      </c>
      <c r="C202" t="s">
        <v>1917</v>
      </c>
      <c r="D202" t="s">
        <v>1918</v>
      </c>
      <c r="E202" t="s">
        <v>541</v>
      </c>
      <c r="F202">
        <v>978</v>
      </c>
      <c r="G202" t="s">
        <v>542</v>
      </c>
    </row>
    <row r="203" spans="1:7" x14ac:dyDescent="0.25">
      <c r="A203" t="s">
        <v>1919</v>
      </c>
      <c r="B203" t="s">
        <v>1920</v>
      </c>
      <c r="C203" t="s">
        <v>1921</v>
      </c>
      <c r="D203" t="s">
        <v>1922</v>
      </c>
      <c r="E203" t="s">
        <v>541</v>
      </c>
      <c r="F203">
        <v>978</v>
      </c>
      <c r="G203" t="s">
        <v>542</v>
      </c>
    </row>
    <row r="204" spans="1:7" x14ac:dyDescent="0.25">
      <c r="A204" t="s">
        <v>1923</v>
      </c>
      <c r="B204" t="s">
        <v>1924</v>
      </c>
      <c r="C204" t="s">
        <v>1925</v>
      </c>
      <c r="D204" t="s">
        <v>1926</v>
      </c>
      <c r="E204" t="s">
        <v>1568</v>
      </c>
      <c r="F204">
        <v>90</v>
      </c>
      <c r="G204" t="s">
        <v>1569</v>
      </c>
    </row>
    <row r="205" spans="1:7" x14ac:dyDescent="0.25">
      <c r="A205" t="s">
        <v>1927</v>
      </c>
      <c r="B205" t="s">
        <v>1928</v>
      </c>
      <c r="C205" t="s">
        <v>1929</v>
      </c>
      <c r="D205" t="s">
        <v>1930</v>
      </c>
      <c r="E205" t="s">
        <v>1608</v>
      </c>
      <c r="F205">
        <v>706</v>
      </c>
      <c r="G205" t="s">
        <v>1609</v>
      </c>
    </row>
    <row r="206" spans="1:7" x14ac:dyDescent="0.25">
      <c r="A206" t="s">
        <v>1931</v>
      </c>
      <c r="B206" t="s">
        <v>1932</v>
      </c>
      <c r="C206" t="s">
        <v>1933</v>
      </c>
      <c r="D206" t="s">
        <v>1934</v>
      </c>
      <c r="E206" t="s">
        <v>1776</v>
      </c>
      <c r="F206">
        <v>710</v>
      </c>
      <c r="G206" t="s">
        <v>1777</v>
      </c>
    </row>
    <row r="207" spans="1:7" x14ac:dyDescent="0.25">
      <c r="A207" t="s">
        <v>1935</v>
      </c>
      <c r="B207" t="s">
        <v>1936</v>
      </c>
      <c r="C207" t="s">
        <v>1937</v>
      </c>
      <c r="D207" t="s">
        <v>1938</v>
      </c>
    </row>
    <row r="208" spans="1:7" x14ac:dyDescent="0.25">
      <c r="A208" t="s">
        <v>1939</v>
      </c>
      <c r="B208" t="s">
        <v>1940</v>
      </c>
      <c r="C208" t="s">
        <v>1941</v>
      </c>
      <c r="D208" t="s">
        <v>1942</v>
      </c>
      <c r="E208" t="s">
        <v>1620</v>
      </c>
      <c r="F208">
        <v>728</v>
      </c>
      <c r="G208" t="s">
        <v>1621</v>
      </c>
    </row>
    <row r="209" spans="1:7" x14ac:dyDescent="0.25">
      <c r="A209" t="s">
        <v>1943</v>
      </c>
      <c r="B209" t="s">
        <v>1944</v>
      </c>
      <c r="C209" t="s">
        <v>1945</v>
      </c>
      <c r="D209" t="s">
        <v>1946</v>
      </c>
      <c r="E209" t="s">
        <v>541</v>
      </c>
      <c r="F209">
        <v>978</v>
      </c>
      <c r="G209" t="s">
        <v>542</v>
      </c>
    </row>
    <row r="210" spans="1:7" x14ac:dyDescent="0.25">
      <c r="A210" t="s">
        <v>1947</v>
      </c>
      <c r="B210" t="s">
        <v>1948</v>
      </c>
      <c r="C210" t="s">
        <v>1949</v>
      </c>
      <c r="D210" t="s">
        <v>1950</v>
      </c>
      <c r="E210" t="s">
        <v>1340</v>
      </c>
      <c r="F210">
        <v>144</v>
      </c>
      <c r="G210" t="s">
        <v>1341</v>
      </c>
    </row>
    <row r="211" spans="1:7" x14ac:dyDescent="0.25">
      <c r="A211" t="s">
        <v>1951</v>
      </c>
      <c r="B211" t="s">
        <v>1952</v>
      </c>
      <c r="C211" t="s">
        <v>1953</v>
      </c>
      <c r="D211" t="s">
        <v>1954</v>
      </c>
      <c r="E211" t="s">
        <v>1579</v>
      </c>
      <c r="F211">
        <v>938</v>
      </c>
      <c r="G211" t="s">
        <v>1580</v>
      </c>
    </row>
    <row r="212" spans="1:7" x14ac:dyDescent="0.25">
      <c r="A212" t="s">
        <v>1955</v>
      </c>
      <c r="B212" t="s">
        <v>1956</v>
      </c>
      <c r="C212" t="s">
        <v>1957</v>
      </c>
      <c r="D212" t="s">
        <v>1958</v>
      </c>
      <c r="E212" t="s">
        <v>1614</v>
      </c>
      <c r="F212">
        <v>968</v>
      </c>
      <c r="G212" t="s">
        <v>1615</v>
      </c>
    </row>
    <row r="213" spans="1:7" x14ac:dyDescent="0.25">
      <c r="A213" t="s">
        <v>1959</v>
      </c>
      <c r="B213" t="s">
        <v>1960</v>
      </c>
      <c r="C213" t="s">
        <v>1961</v>
      </c>
      <c r="D213" t="s">
        <v>1962</v>
      </c>
    </row>
    <row r="214" spans="1:7" x14ac:dyDescent="0.25">
      <c r="A214" t="s">
        <v>1963</v>
      </c>
      <c r="B214" t="s">
        <v>1964</v>
      </c>
      <c r="C214" t="s">
        <v>1965</v>
      </c>
      <c r="D214" t="s">
        <v>1966</v>
      </c>
      <c r="E214" t="s">
        <v>1585</v>
      </c>
      <c r="F214">
        <v>752</v>
      </c>
      <c r="G214" t="s">
        <v>1586</v>
      </c>
    </row>
    <row r="215" spans="1:7" x14ac:dyDescent="0.25">
      <c r="A215" t="s">
        <v>1967</v>
      </c>
      <c r="B215" t="s">
        <v>1968</v>
      </c>
      <c r="C215" t="s">
        <v>1969</v>
      </c>
      <c r="D215" t="s">
        <v>1970</v>
      </c>
      <c r="E215" t="s">
        <v>911</v>
      </c>
      <c r="F215">
        <v>756</v>
      </c>
      <c r="G215" t="s">
        <v>912</v>
      </c>
    </row>
    <row r="216" spans="1:7" x14ac:dyDescent="0.25">
      <c r="A216" t="s">
        <v>1971</v>
      </c>
      <c r="B216" t="s">
        <v>1972</v>
      </c>
      <c r="C216" t="s">
        <v>1973</v>
      </c>
      <c r="D216" t="s">
        <v>1974</v>
      </c>
      <c r="E216" t="s">
        <v>1632</v>
      </c>
      <c r="F216">
        <v>760</v>
      </c>
      <c r="G216" t="s">
        <v>1633</v>
      </c>
    </row>
    <row r="217" spans="1:7" x14ac:dyDescent="0.25">
      <c r="A217" t="s">
        <v>1975</v>
      </c>
      <c r="B217" t="s">
        <v>1976</v>
      </c>
      <c r="C217" t="s">
        <v>1977</v>
      </c>
      <c r="D217" t="s">
        <v>1978</v>
      </c>
      <c r="E217" t="s">
        <v>1690</v>
      </c>
      <c r="F217">
        <v>901</v>
      </c>
      <c r="G217" t="s">
        <v>1691</v>
      </c>
    </row>
    <row r="218" spans="1:7" x14ac:dyDescent="0.25">
      <c r="A218" t="s">
        <v>1979</v>
      </c>
      <c r="B218" t="s">
        <v>1980</v>
      </c>
      <c r="C218" t="s">
        <v>1981</v>
      </c>
      <c r="D218" t="s">
        <v>1982</v>
      </c>
      <c r="E218" t="s">
        <v>1648</v>
      </c>
      <c r="F218">
        <v>972</v>
      </c>
      <c r="G218" t="s">
        <v>1649</v>
      </c>
    </row>
    <row r="219" spans="1:7" x14ac:dyDescent="0.25">
      <c r="A219" t="s">
        <v>1983</v>
      </c>
      <c r="B219" t="s">
        <v>1984</v>
      </c>
      <c r="C219" t="s">
        <v>1985</v>
      </c>
      <c r="D219" t="s">
        <v>1986</v>
      </c>
      <c r="E219" t="s">
        <v>1696</v>
      </c>
      <c r="F219">
        <v>834</v>
      </c>
      <c r="G219" t="s">
        <v>1697</v>
      </c>
    </row>
    <row r="220" spans="1:7" x14ac:dyDescent="0.25">
      <c r="A220" t="s">
        <v>1987</v>
      </c>
      <c r="B220" t="s">
        <v>1988</v>
      </c>
      <c r="C220" t="s">
        <v>1989</v>
      </c>
      <c r="D220" t="s">
        <v>1990</v>
      </c>
      <c r="E220" t="s">
        <v>1642</v>
      </c>
      <c r="F220">
        <v>764</v>
      </c>
      <c r="G220" t="s">
        <v>1643</v>
      </c>
    </row>
    <row r="221" spans="1:7" x14ac:dyDescent="0.25">
      <c r="A221" t="s">
        <v>1991</v>
      </c>
      <c r="B221" t="s">
        <v>1992</v>
      </c>
      <c r="C221" t="s">
        <v>1993</v>
      </c>
      <c r="D221" t="s">
        <v>1994</v>
      </c>
      <c r="E221" t="s">
        <v>182</v>
      </c>
      <c r="F221">
        <v>840</v>
      </c>
      <c r="G221" t="s">
        <v>511</v>
      </c>
    </row>
    <row r="222" spans="1:7" x14ac:dyDescent="0.25">
      <c r="A222" t="s">
        <v>1995</v>
      </c>
      <c r="B222" t="s">
        <v>1996</v>
      </c>
      <c r="C222" t="s">
        <v>1997</v>
      </c>
      <c r="D222" t="s">
        <v>1998</v>
      </c>
      <c r="E222" t="s">
        <v>794</v>
      </c>
      <c r="F222">
        <v>952</v>
      </c>
      <c r="G222" t="s">
        <v>795</v>
      </c>
    </row>
    <row r="223" spans="1:7" x14ac:dyDescent="0.25">
      <c r="A223" t="s">
        <v>1999</v>
      </c>
      <c r="B223" t="s">
        <v>2000</v>
      </c>
      <c r="C223" t="s">
        <v>2001</v>
      </c>
      <c r="D223" t="s">
        <v>2002</v>
      </c>
    </row>
    <row r="224" spans="1:7" x14ac:dyDescent="0.25">
      <c r="A224" t="s">
        <v>2003</v>
      </c>
      <c r="B224" t="s">
        <v>2004</v>
      </c>
      <c r="C224" t="s">
        <v>2005</v>
      </c>
      <c r="D224" t="s">
        <v>2006</v>
      </c>
      <c r="E224" t="s">
        <v>1666</v>
      </c>
      <c r="F224">
        <v>776</v>
      </c>
      <c r="G224" t="s">
        <v>1667</v>
      </c>
    </row>
    <row r="225" spans="1:7" x14ac:dyDescent="0.25">
      <c r="A225" t="s">
        <v>2007</v>
      </c>
      <c r="B225" t="s">
        <v>2008</v>
      </c>
      <c r="C225" t="s">
        <v>2009</v>
      </c>
      <c r="D225" t="s">
        <v>2010</v>
      </c>
      <c r="E225" t="s">
        <v>1678</v>
      </c>
      <c r="F225">
        <v>780</v>
      </c>
      <c r="G225" t="s">
        <v>1679</v>
      </c>
    </row>
    <row r="226" spans="1:7" x14ac:dyDescent="0.25">
      <c r="A226" t="s">
        <v>2011</v>
      </c>
      <c r="B226" t="s">
        <v>2012</v>
      </c>
      <c r="C226" t="s">
        <v>2013</v>
      </c>
      <c r="D226" t="s">
        <v>2014</v>
      </c>
      <c r="E226" t="s">
        <v>1660</v>
      </c>
      <c r="F226">
        <v>788</v>
      </c>
      <c r="G226" t="s">
        <v>1661</v>
      </c>
    </row>
    <row r="227" spans="1:7" x14ac:dyDescent="0.25">
      <c r="A227" t="s">
        <v>2015</v>
      </c>
      <c r="B227" t="s">
        <v>2016</v>
      </c>
      <c r="C227" t="s">
        <v>2017</v>
      </c>
      <c r="D227" t="s">
        <v>2018</v>
      </c>
      <c r="E227" t="s">
        <v>1672</v>
      </c>
      <c r="F227">
        <v>949</v>
      </c>
      <c r="G227" t="s">
        <v>1673</v>
      </c>
    </row>
    <row r="228" spans="1:7" x14ac:dyDescent="0.25">
      <c r="A228" t="s">
        <v>2019</v>
      </c>
      <c r="B228" t="s">
        <v>2020</v>
      </c>
      <c r="C228" t="s">
        <v>2021</v>
      </c>
      <c r="D228" t="s">
        <v>2022</v>
      </c>
      <c r="E228" t="s">
        <v>1654</v>
      </c>
      <c r="F228">
        <v>934</v>
      </c>
      <c r="G228" t="s">
        <v>1655</v>
      </c>
    </row>
    <row r="229" spans="1:7" x14ac:dyDescent="0.25">
      <c r="A229" t="s">
        <v>2023</v>
      </c>
      <c r="B229" t="s">
        <v>2024</v>
      </c>
      <c r="C229" t="s">
        <v>2025</v>
      </c>
      <c r="D229" t="s">
        <v>2026</v>
      </c>
      <c r="E229" t="s">
        <v>182</v>
      </c>
      <c r="F229">
        <v>840</v>
      </c>
      <c r="G229" t="s">
        <v>511</v>
      </c>
    </row>
    <row r="230" spans="1:7" x14ac:dyDescent="0.25">
      <c r="A230" t="s">
        <v>2027</v>
      </c>
      <c r="B230" t="s">
        <v>2028</v>
      </c>
      <c r="C230" t="s">
        <v>2029</v>
      </c>
      <c r="D230" t="s">
        <v>2030</v>
      </c>
      <c r="E230" t="s">
        <v>1684</v>
      </c>
      <c r="F230">
        <v>0</v>
      </c>
      <c r="G230" t="s">
        <v>1685</v>
      </c>
    </row>
    <row r="231" spans="1:7" x14ac:dyDescent="0.25">
      <c r="A231" t="s">
        <v>2031</v>
      </c>
      <c r="B231" t="s">
        <v>2032</v>
      </c>
      <c r="C231" t="s">
        <v>2033</v>
      </c>
      <c r="D231" t="s">
        <v>2034</v>
      </c>
      <c r="E231" t="s">
        <v>1708</v>
      </c>
      <c r="F231">
        <v>800</v>
      </c>
      <c r="G231" t="s">
        <v>1709</v>
      </c>
    </row>
    <row r="232" spans="1:7" x14ac:dyDescent="0.25">
      <c r="A232" t="s">
        <v>2035</v>
      </c>
      <c r="B232" t="s">
        <v>2036</v>
      </c>
      <c r="C232" t="s">
        <v>2037</v>
      </c>
      <c r="D232" t="s">
        <v>2038</v>
      </c>
      <c r="E232" t="s">
        <v>1702</v>
      </c>
      <c r="F232">
        <v>980</v>
      </c>
      <c r="G232" t="s">
        <v>1703</v>
      </c>
    </row>
    <row r="233" spans="1:7" x14ac:dyDescent="0.25">
      <c r="A233" t="s">
        <v>2039</v>
      </c>
      <c r="B233" t="s">
        <v>2040</v>
      </c>
      <c r="C233" t="s">
        <v>2041</v>
      </c>
      <c r="D233" t="s">
        <v>2042</v>
      </c>
      <c r="E233" t="s">
        <v>616</v>
      </c>
      <c r="F233">
        <v>784</v>
      </c>
      <c r="G233" t="s">
        <v>617</v>
      </c>
    </row>
    <row r="234" spans="1:7" x14ac:dyDescent="0.25">
      <c r="A234" t="s">
        <v>2043</v>
      </c>
      <c r="B234" t="s">
        <v>2044</v>
      </c>
      <c r="C234" t="s">
        <v>2045</v>
      </c>
      <c r="D234" t="s">
        <v>2046</v>
      </c>
      <c r="E234" t="s">
        <v>1079</v>
      </c>
      <c r="F234">
        <v>826</v>
      </c>
      <c r="G234" t="s">
        <v>1080</v>
      </c>
    </row>
    <row r="235" spans="1:7" x14ac:dyDescent="0.25">
      <c r="A235" t="s">
        <v>2047</v>
      </c>
      <c r="B235" t="s">
        <v>2048</v>
      </c>
      <c r="C235" t="s">
        <v>2049</v>
      </c>
      <c r="D235" t="s">
        <v>2050</v>
      </c>
      <c r="E235" t="s">
        <v>1722</v>
      </c>
      <c r="F235">
        <v>858</v>
      </c>
      <c r="G235" t="s">
        <v>1723</v>
      </c>
    </row>
    <row r="236" spans="1:7" x14ac:dyDescent="0.25">
      <c r="A236" t="s">
        <v>2051</v>
      </c>
      <c r="B236" t="s">
        <v>2052</v>
      </c>
      <c r="C236" t="s">
        <v>2053</v>
      </c>
      <c r="D236" t="s">
        <v>2054</v>
      </c>
      <c r="E236" t="s">
        <v>1728</v>
      </c>
      <c r="F236">
        <v>860</v>
      </c>
      <c r="G236" t="s">
        <v>1729</v>
      </c>
    </row>
    <row r="237" spans="1:7" x14ac:dyDescent="0.25">
      <c r="A237" t="s">
        <v>2055</v>
      </c>
      <c r="B237" t="s">
        <v>2056</v>
      </c>
      <c r="C237" t="s">
        <v>2057</v>
      </c>
      <c r="D237" t="s">
        <v>2058</v>
      </c>
      <c r="E237" t="s">
        <v>1746</v>
      </c>
      <c r="F237">
        <v>548</v>
      </c>
      <c r="G237" t="s">
        <v>1747</v>
      </c>
    </row>
    <row r="238" spans="1:7" x14ac:dyDescent="0.25">
      <c r="A238" t="s">
        <v>2059</v>
      </c>
      <c r="B238" t="s">
        <v>2060</v>
      </c>
      <c r="C238" t="s">
        <v>2061</v>
      </c>
      <c r="D238" t="s">
        <v>2062</v>
      </c>
      <c r="E238" t="s">
        <v>541</v>
      </c>
      <c r="F238">
        <v>978</v>
      </c>
      <c r="G238" t="s">
        <v>542</v>
      </c>
    </row>
    <row r="239" spans="1:7" x14ac:dyDescent="0.25">
      <c r="A239" t="s">
        <v>2063</v>
      </c>
      <c r="B239" t="s">
        <v>2064</v>
      </c>
      <c r="C239" t="s">
        <v>2065</v>
      </c>
      <c r="D239" t="s">
        <v>2066</v>
      </c>
      <c r="E239" t="s">
        <v>1734</v>
      </c>
      <c r="F239">
        <v>937</v>
      </c>
      <c r="G239" t="s">
        <v>1735</v>
      </c>
    </row>
    <row r="240" spans="1:7" x14ac:dyDescent="0.25">
      <c r="A240" t="s">
        <v>2067</v>
      </c>
      <c r="B240" t="s">
        <v>2068</v>
      </c>
      <c r="C240" t="s">
        <v>2069</v>
      </c>
      <c r="D240" t="s">
        <v>2070</v>
      </c>
      <c r="E240" t="s">
        <v>1740</v>
      </c>
      <c r="F240">
        <v>704</v>
      </c>
      <c r="G240" t="s">
        <v>1741</v>
      </c>
    </row>
    <row r="241" spans="1:7" x14ac:dyDescent="0.25">
      <c r="A241" t="s">
        <v>2071</v>
      </c>
      <c r="B241" t="s">
        <v>2072</v>
      </c>
      <c r="C241" t="s">
        <v>2073</v>
      </c>
      <c r="D241" t="s">
        <v>2074</v>
      </c>
      <c r="E241" t="s">
        <v>182</v>
      </c>
      <c r="F241">
        <v>840</v>
      </c>
      <c r="G241" t="s">
        <v>511</v>
      </c>
    </row>
    <row r="242" spans="1:7" x14ac:dyDescent="0.25">
      <c r="A242" t="s">
        <v>2075</v>
      </c>
      <c r="B242" t="s">
        <v>2076</v>
      </c>
      <c r="C242" t="s">
        <v>2077</v>
      </c>
      <c r="D242" t="s">
        <v>2078</v>
      </c>
    </row>
    <row r="243" spans="1:7" x14ac:dyDescent="0.25">
      <c r="A243" t="s">
        <v>2079</v>
      </c>
      <c r="B243" t="s">
        <v>2080</v>
      </c>
      <c r="C243" t="s">
        <v>2081</v>
      </c>
      <c r="D243" t="s">
        <v>2082</v>
      </c>
    </row>
    <row r="244" spans="1:7" x14ac:dyDescent="0.25">
      <c r="A244" t="s">
        <v>2083</v>
      </c>
      <c r="B244" t="s">
        <v>2084</v>
      </c>
      <c r="C244" t="s">
        <v>2085</v>
      </c>
      <c r="D244" t="s">
        <v>2086</v>
      </c>
      <c r="E244" t="s">
        <v>1770</v>
      </c>
      <c r="F244">
        <v>886</v>
      </c>
      <c r="G244" t="s">
        <v>1771</v>
      </c>
    </row>
    <row r="245" spans="1:7" x14ac:dyDescent="0.25">
      <c r="A245" t="s">
        <v>2087</v>
      </c>
      <c r="B245" t="s">
        <v>2088</v>
      </c>
      <c r="C245" t="s">
        <v>2089</v>
      </c>
      <c r="D245" t="s">
        <v>2090</v>
      </c>
      <c r="E245" t="s">
        <v>1782</v>
      </c>
      <c r="F245">
        <v>967</v>
      </c>
      <c r="G245" t="s">
        <v>1783</v>
      </c>
    </row>
    <row r="246" spans="1:7" x14ac:dyDescent="0.25">
      <c r="A246" t="s">
        <v>2091</v>
      </c>
      <c r="B246" t="s">
        <v>2092</v>
      </c>
      <c r="C246" t="s">
        <v>2093</v>
      </c>
      <c r="D246" t="s">
        <v>2094</v>
      </c>
      <c r="E246" t="s">
        <v>182</v>
      </c>
      <c r="F246">
        <v>840</v>
      </c>
      <c r="G246" t="s">
        <v>511</v>
      </c>
    </row>
  </sheetData>
  <sheetProtection sheet="1" objects="1" scenarios="1"/>
  <pageMargins left="0.7" right="0.7" top="0.75" bottom="0.75" header="0.3" footer="0.3"/>
  <pageSetup paperSize="9" orientation="portrait" r:id="rId1"/>
  <drawing r:id="rId2"/>
  <tableParts count="9">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D873232EBE4CB4BBBB01CF679333667" ma:contentTypeVersion="23" ma:contentTypeDescription="Create a new document." ma:contentTypeScope="" ma:versionID="a9a4beaaee7baf323eefd709f2949f86">
  <xsd:schema xmlns:xsd="http://www.w3.org/2001/XMLSchema" xmlns:xs="http://www.w3.org/2001/XMLSchema" xmlns:p="http://schemas.microsoft.com/office/2006/metadata/properties" xmlns:ns2="deee4ff9-25d8-4092-a47c-041c6cde6848" xmlns:ns3="d8b835c3-d8af-4195-9f46-a0c7f37ab64b" targetNamespace="http://schemas.microsoft.com/office/2006/metadata/properties" ma:root="true" ma:fieldsID="f189c1b25ea292ea0acbd5770d4900dd" ns2:_="" ns3:_="">
    <xsd:import namespace="deee4ff9-25d8-4092-a47c-041c6cde6848"/>
    <xsd:import namespace="d8b835c3-d8af-4195-9f46-a0c7f37ab6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Imagetag" minOccurs="0"/>
                <xsd:element ref="ns3:Photograph_x002f_Source" minOccurs="0"/>
                <xsd:element ref="ns3:Imagelocation" minOccurs="0"/>
                <xsd:element ref="ns3:MediaLengthInSeconds" minOccurs="0"/>
                <xsd:element ref="ns3:lcf76f155ced4ddcb4097134ff3c332f" minOccurs="0"/>
                <xsd:element ref="ns2:TaxCatchAll" minOccurs="0"/>
                <xsd:element ref="ns3:_Flow_SignoffStatus" minOccurs="0"/>
                <xsd:element ref="ns3:MediaServiceObjectDetectorVersions" minOccurs="0"/>
                <xsd:element ref="ns3:MediaServiceSearchProperties" minOccurs="0"/>
                <xsd:element ref="ns3:Dateand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ee4ff9-25d8-4092-a47c-041c6cde684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6b9cecb5-4e20-42a7-8bf3-d7bb27ffec0e}" ma:internalName="TaxCatchAll" ma:showField="CatchAllData" ma:web="deee4ff9-25d8-4092-a47c-041c6cde684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8b835c3-d8af-4195-9f46-a0c7f37ab64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ternalName="MediaServiceLocation" ma:readOnly="true">
      <xsd:simpleType>
        <xsd:restriction base="dms:Text"/>
      </xsd:simpleType>
    </xsd:element>
    <xsd:element name="Imagetag" ma:index="20" nillable="true" ma:displayName="Image tag" ma:format="Dropdown" ma:internalName="Imagetag">
      <xsd:complexType>
        <xsd:complexContent>
          <xsd:extension base="dms:MultiChoice">
            <xsd:sequence>
              <xsd:element name="Value" maxOccurs="unbounded" minOccurs="0" nillable="true">
                <xsd:simpleType>
                  <xsd:restriction base="dms:Choice">
                    <xsd:enumeration value="Environment"/>
                    <xsd:enumeration value="Social"/>
                    <xsd:enumeration value="Urban"/>
                    <xsd:enumeration value="Rural"/>
                  </xsd:restriction>
                </xsd:simpleType>
              </xsd:element>
            </xsd:sequence>
          </xsd:extension>
        </xsd:complexContent>
      </xsd:complexType>
    </xsd:element>
    <xsd:element name="Photograph_x002f_Source" ma:index="21" nillable="true" ma:displayName="Photograph/Source" ma:format="Dropdown" ma:internalName="Photograph_x002f_Source">
      <xsd:simpleType>
        <xsd:restriction base="dms:Text">
          <xsd:maxLength value="255"/>
        </xsd:restriction>
      </xsd:simpleType>
    </xsd:element>
    <xsd:element name="Imagelocation" ma:index="22" nillable="true" ma:displayName="Image location" ma:format="Dropdown" ma:internalName="Imagelocation">
      <xsd:simpleType>
        <xsd:restriction base="dms:Text">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d5fdd18-c9b7-4c10-b252-07d2a28191ec" ma:termSetId="09814cd3-568e-fe90-9814-8d621ff8fb84" ma:anchorId="fba54fb3-c3e1-fe81-a776-ca4b69148c4d" ma:open="true" ma:isKeyword="false">
      <xsd:complexType>
        <xsd:sequence>
          <xsd:element ref="pc:Terms" minOccurs="0" maxOccurs="1"/>
        </xsd:sequence>
      </xsd:complexType>
    </xsd:element>
    <xsd:element name="_Flow_SignoffStatus" ma:index="27" nillable="true" ma:displayName="Sign-off status" ma:internalName="Sign_x002d_off_x0020_status">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Dateandtime" ma:index="30" nillable="true" ma:displayName="Date and time" ma:format="DateTime" ma:internalName="Dateandtim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d8b835c3-d8af-4195-9f46-a0c7f37ab64b" xsi:nil="true"/>
    <Dateandtime xmlns="d8b835c3-d8af-4195-9f46-a0c7f37ab64b" xsi:nil="true"/>
    <TaxCatchAll xmlns="deee4ff9-25d8-4092-a47c-041c6cde6848" xsi:nil="true"/>
    <lcf76f155ced4ddcb4097134ff3c332f xmlns="d8b835c3-d8af-4195-9f46-a0c7f37ab64b">
      <Terms xmlns="http://schemas.microsoft.com/office/infopath/2007/PartnerControls"/>
    </lcf76f155ced4ddcb4097134ff3c332f>
    <Photograph_x002f_Source xmlns="d8b835c3-d8af-4195-9f46-a0c7f37ab64b" xsi:nil="true"/>
    <Imagelocation xmlns="d8b835c3-d8af-4195-9f46-a0c7f37ab64b" xsi:nil="true"/>
    <Imagetag xmlns="d8b835c3-d8af-4195-9f46-a0c7f37ab64b" xsi:nil="true"/>
  </documentManagement>
</p:properties>
</file>

<file path=customXml/item4.xml>��
</file>

<file path=customXml/itemProps1.xml><?xml version="1.0" encoding="utf-8"?>
<ds:datastoreItem xmlns:ds="http://schemas.openxmlformats.org/officeDocument/2006/customXml" ds:itemID="{D54F90D9-6E1E-43EA-AB01-9921EA13ECBF}">
  <ds:schemaRefs>
    <ds:schemaRef ds:uri="http://schemas.microsoft.com/sharepoint/v3/contenttype/forms"/>
  </ds:schemaRefs>
</ds:datastoreItem>
</file>

<file path=customXml/itemProps2.xml><?xml version="1.0" encoding="utf-8"?>
<ds:datastoreItem xmlns:ds="http://schemas.openxmlformats.org/officeDocument/2006/customXml" ds:itemID="{3BB9AF53-4E02-42EF-A410-102C1A23DA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ee4ff9-25d8-4092-a47c-041c6cde6848"/>
    <ds:schemaRef ds:uri="d8b835c3-d8af-4195-9f46-a0c7f37ab6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2F1C03-A011-4842-B80E-F24D90D33BA5}">
  <ds:schemaRefs>
    <ds:schemaRef ds:uri="http://schemas.microsoft.com/office/2006/metadata/properties"/>
    <ds:schemaRef ds:uri="http://schemas.microsoft.com/office/infopath/2007/PartnerControls"/>
    <ds:schemaRef ds:uri="d8b835c3-d8af-4195-9f46-a0c7f37ab64b"/>
    <ds:schemaRef ds:uri="deee4ff9-25d8-4092-a47c-041c6cde6848"/>
  </ds:schemaRefs>
</ds:datastoreItem>
</file>

<file path=customXml/itemProps4.xml><?xml version="1.0" encoding="utf-8"?>
<ds:datastoreItem xmlns:ds="http://schemas.openxmlformats.org/officeDocument/2006/customXml" ds:itemID="{7BDA85FB-57D5-4A9F-A904-DAE49170983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Introduction</vt:lpstr>
      <vt:lpstr>Part 1 - About</vt:lpstr>
      <vt:lpstr>Part 2 - Disclosure checklist</vt:lpstr>
      <vt:lpstr>Part 3 - Reporting entities</vt:lpstr>
      <vt:lpstr>Part 4 - Government revenues</vt:lpstr>
      <vt:lpstr>Part 5 - Company data</vt:lpstr>
      <vt:lpstr>Lists</vt:lpstr>
      <vt:lpstr>Agency_type</vt:lpstr>
      <vt:lpstr>Commodities_list</vt:lpstr>
      <vt:lpstr>Commodity_names</vt:lpstr>
      <vt:lpstr>Companies_list</vt:lpstr>
      <vt:lpstr>Countries_list</vt:lpstr>
      <vt:lpstr>Currency_code_list</vt:lpstr>
      <vt:lpstr>GFS_list</vt:lpstr>
      <vt:lpstr>Government_entities_list</vt:lpstr>
      <vt:lpstr>Project_phases_list</vt:lpstr>
      <vt:lpstr>Projectname</vt:lpstr>
      <vt:lpstr>Reporting_options_list</vt:lpstr>
      <vt:lpstr>Revenue_stream_list</vt:lpstr>
      <vt:lpstr>Sector_list</vt:lpstr>
      <vt:lpstr>Simple_options_list</vt:lpstr>
      <vt:lpstr>Total_reconciled</vt:lpstr>
      <vt:lpstr>Total_revenues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EITI International Secretariat</dc:creator>
  <cp:keywords/>
  <dc:description/>
  <cp:lastModifiedBy>Hedi Zaghouani</cp:lastModifiedBy>
  <cp:revision/>
  <dcterms:created xsi:type="dcterms:W3CDTF">2018-04-20T09:16:43Z</dcterms:created>
  <dcterms:modified xsi:type="dcterms:W3CDTF">2025-01-21T08:22:17Z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0x010100DD873232EBE4CB4BBBB01CF679333667</vt:lpwstr>
  </property>
  <property fmtid="{D5CDD505-2E9C-101B-9397-08002B2CF9AE}" pid="3" name="MediaServiceImageTags">
    <vt:lpwstr/>
  </property>
</Properties>
</file>